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600" yWindow="96" windowWidth="14100" windowHeight="9012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<sst xmlns="http://schemas.openxmlformats.org/spreadsheetml/2006/main" count="52" uniqueCount="50">
  <si>
    <t>Tag</t>
  </si>
  <si>
    <t>Datum</t>
  </si>
  <si>
    <t>Start</t>
  </si>
  <si>
    <t>Zwischenstationen</t>
  </si>
  <si>
    <t>Ziel</t>
  </si>
  <si>
    <t>Summe</t>
  </si>
  <si>
    <t>Fahrzeit</t>
  </si>
  <si>
    <t>Höhe Beginn</t>
  </si>
  <si>
    <t>Höhe Ende</t>
  </si>
  <si>
    <t>Max. Höhe</t>
  </si>
  <si>
    <t>Hm aufw</t>
  </si>
  <si>
    <t>Hm abw</t>
  </si>
  <si>
    <t>Gesamtzeit</t>
  </si>
  <si>
    <t>Pausenzeit</t>
  </si>
  <si>
    <t>Max.Temp.</t>
  </si>
  <si>
    <t xml:space="preserve">Min.Temp. </t>
  </si>
  <si>
    <t>Ø Steigung</t>
  </si>
  <si>
    <t>max.Steigung</t>
  </si>
  <si>
    <t>Ø Gefälle</t>
  </si>
  <si>
    <t>max.Gefälle</t>
  </si>
  <si>
    <t>km</t>
  </si>
  <si>
    <t>km/Tag</t>
  </si>
  <si>
    <t>km/Fahrtag</t>
  </si>
  <si>
    <t>max. km/h</t>
  </si>
  <si>
    <t>Σ km</t>
  </si>
  <si>
    <t>Σ Hm aufw</t>
  </si>
  <si>
    <t>Δ Temp.</t>
  </si>
  <si>
    <t>Σ Hm abw</t>
  </si>
  <si>
    <t>Δ Hmauf-abw</t>
  </si>
  <si>
    <t>Δ Beg./Ende</t>
  </si>
  <si>
    <t>Σ Fahrzeit</t>
  </si>
  <si>
    <t>Σ Gesamtzeit</t>
  </si>
  <si>
    <t>Σ Pausenzeit</t>
  </si>
  <si>
    <t>km/h brutto</t>
  </si>
  <si>
    <t>km/h netto</t>
  </si>
  <si>
    <t>01.</t>
  </si>
  <si>
    <t>02.</t>
  </si>
  <si>
    <t>03.</t>
  </si>
  <si>
    <t>04.</t>
  </si>
  <si>
    <t>Duisburg</t>
  </si>
  <si>
    <t>Den Haag</t>
  </si>
  <si>
    <t>Fort Vuren</t>
  </si>
  <si>
    <t>Millingen am Rhein</t>
  </si>
  <si>
    <t>Milingen am Rhein</t>
  </si>
  <si>
    <t>'s-Gravenzande</t>
  </si>
  <si>
    <t>Fähre - Brakel - Nimwegen</t>
  </si>
  <si>
    <t>Grenze NL/DE - Kleve - Kevelaer - Moers</t>
  </si>
  <si>
    <t>Hoek van Holland - Rotterdam - Fähre - Kinderdijk</t>
  </si>
  <si>
    <t>Rhein: Den Haag - Duisburg (4.-7.8.2017)</t>
  </si>
  <si>
    <r>
      <t xml:space="preserve">Statistik </t>
    </r>
    <r>
      <rPr>
        <b/>
        <sz val="20"/>
        <rFont val="Arial"/>
        <family val="2"/>
      </rPr>
      <t>Rhein: Den Haag - Duisburg (4.-7.8.2017)</t>
    </r>
  </si>
</sst>
</file>

<file path=xl/styles.xml><?xml version="1.0" encoding="utf-8"?>
<styleSheet xmlns="http://schemas.openxmlformats.org/spreadsheetml/2006/main">
  <numFmts count="25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DM&quot;;\-#,##0\ &quot;DM&quot;"/>
    <numFmt numFmtId="165" formatCode="#,##0\ &quot;DM&quot;;[Red]\-#,##0\ &quot;DM&quot;"/>
    <numFmt numFmtId="166" formatCode="#,##0.00\ &quot;DM&quot;;\-#,##0.00\ &quot;DM&quot;"/>
    <numFmt numFmtId="167" formatCode="#,##0.00\ &quot;DM&quot;;[Red]\-#,##0.00\ &quot;DM&quot;"/>
    <numFmt numFmtId="168" formatCode="_-* #,##0\ &quot;DM&quot;_-;\-* #,##0\ &quot;DM&quot;_-;_-* &quot;-&quot;\ &quot;DM&quot;_-;_-@_-"/>
    <numFmt numFmtId="169" formatCode="_-* #,##0\ _D_M_-;\-* #,##0\ _D_M_-;_-* &quot;-&quot;\ _D_M_-;_-@_-"/>
    <numFmt numFmtId="170" formatCode="_-* #,##0.00\ &quot;DM&quot;_-;\-* #,##0.00\ &quot;DM&quot;_-;_-* &quot;-&quot;??\ &quot;DM&quot;_-;_-@_-"/>
    <numFmt numFmtId="171" formatCode="_-* #,##0.00\ _D_M_-;\-* #,##0.00\ _D_M_-;_-* &quot;-&quot;??\ _D_M_-;_-@_-"/>
    <numFmt numFmtId="172" formatCode="&quot;Ja&quot;;&quot;Ja&quot;;&quot;Nein&quot;"/>
    <numFmt numFmtId="173" formatCode="&quot;Wahr&quot;;&quot;Wahr&quot;;&quot;Falsch&quot;"/>
    <numFmt numFmtId="174" formatCode="&quot;Ein&quot;;&quot;Ein&quot;;&quot;Aus&quot;"/>
    <numFmt numFmtId="175" formatCode="[h]:mm"/>
    <numFmt numFmtId="176" formatCode="[hh]"/>
    <numFmt numFmtId="177" formatCode="[h]"/>
    <numFmt numFmtId="178" formatCode="0.0"/>
    <numFmt numFmtId="179" formatCode="00000"/>
    <numFmt numFmtId="180" formatCode="[hhh]:mm"/>
  </numFmts>
  <fonts count="45">
    <font>
      <sz val="10"/>
      <name val="Arial"/>
      <family val="0"/>
    </font>
    <font>
      <b/>
      <sz val="10"/>
      <name val="Arial"/>
      <family val="2"/>
    </font>
    <font>
      <b/>
      <i/>
      <sz val="10"/>
      <name val="Arial"/>
      <family val="2"/>
    </font>
    <font>
      <b/>
      <sz val="20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9"/>
      <name val="Times New Roman"/>
      <family val="1"/>
    </font>
    <font>
      <b/>
      <sz val="8"/>
      <name val="Times New Roman"/>
      <family val="1"/>
    </font>
    <font>
      <b/>
      <sz val="9"/>
      <name val="WP CyrillicA"/>
      <family val="0"/>
    </font>
    <font>
      <i/>
      <sz val="10"/>
      <name val="Arial"/>
      <family val="2"/>
    </font>
    <font>
      <b/>
      <i/>
      <sz val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sz val="11"/>
      <color rgb="FF3F3F76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b/>
      <sz val="11"/>
      <color theme="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1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1" applyNumberFormat="0" applyAlignment="0" applyProtection="0"/>
    <xf numFmtId="0" fontId="31" fillId="26" borderId="2" applyNumberFormat="0" applyAlignment="0" applyProtection="0"/>
    <xf numFmtId="0" fontId="5" fillId="0" borderId="0" applyNumberFormat="0" applyFill="0" applyBorder="0" applyAlignment="0" applyProtection="0"/>
    <xf numFmtId="169" fontId="0" fillId="0" borderId="0" applyFont="0" applyFill="0" applyBorder="0" applyAlignment="0" applyProtection="0"/>
    <xf numFmtId="0" fontId="32" fillId="27" borderId="2" applyNumberFormat="0" applyAlignment="0" applyProtection="0"/>
    <xf numFmtId="0" fontId="33" fillId="0" borderId="3" applyNumberFormat="0" applyFill="0" applyAlignment="0" applyProtection="0"/>
    <xf numFmtId="0" fontId="34" fillId="0" borderId="0" applyNumberFormat="0" applyFill="0" applyBorder="0" applyAlignment="0" applyProtection="0"/>
    <xf numFmtId="0" fontId="35" fillId="28" borderId="0" applyNumberFormat="0" applyBorder="0" applyAlignment="0" applyProtection="0"/>
    <xf numFmtId="0" fontId="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0" fontId="36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38" fillId="0" borderId="0" applyNumberFormat="0" applyFill="0" applyBorder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8" applyNumberFormat="0" applyFill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32" borderId="9" applyNumberFormat="0" applyAlignment="0" applyProtection="0"/>
  </cellStyleXfs>
  <cellXfs count="62">
    <xf numFmtId="0" fontId="0" fillId="0" borderId="0" xfId="0" applyAlignment="1">
      <alignment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right" vertical="center" wrapText="1"/>
    </xf>
    <xf numFmtId="0" fontId="2" fillId="0" borderId="10" xfId="0" applyFont="1" applyBorder="1" applyAlignment="1">
      <alignment horizontal="left" vertical="center" wrapText="1"/>
    </xf>
    <xf numFmtId="0" fontId="1" fillId="0" borderId="10" xfId="0" applyFont="1" applyBorder="1" applyAlignment="1">
      <alignment horizontal="left" wrapText="1"/>
    </xf>
    <xf numFmtId="0" fontId="0" fillId="0" borderId="10" xfId="0" applyFont="1" applyBorder="1" applyAlignment="1">
      <alignment horizontal="right" wrapText="1"/>
    </xf>
    <xf numFmtId="0" fontId="6" fillId="0" borderId="0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0" xfId="0" applyFont="1" applyBorder="1" applyAlignment="1">
      <alignment wrapText="1"/>
    </xf>
    <xf numFmtId="0" fontId="8" fillId="0" borderId="0" xfId="0" applyFont="1" applyBorder="1" applyAlignment="1">
      <alignment wrapText="1"/>
    </xf>
    <xf numFmtId="0" fontId="0" fillId="0" borderId="0" xfId="0" applyBorder="1" applyAlignment="1">
      <alignment/>
    </xf>
    <xf numFmtId="21" fontId="6" fillId="0" borderId="0" xfId="0" applyNumberFormat="1" applyFont="1" applyBorder="1" applyAlignment="1">
      <alignment vertical="top" wrapText="1"/>
    </xf>
    <xf numFmtId="0" fontId="0" fillId="0" borderId="11" xfId="0" applyBorder="1" applyAlignment="1">
      <alignment/>
    </xf>
    <xf numFmtId="0" fontId="9" fillId="0" borderId="11" xfId="0" applyFont="1" applyBorder="1" applyAlignment="1">
      <alignment/>
    </xf>
    <xf numFmtId="0" fontId="9" fillId="0" borderId="12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13" xfId="0" applyFont="1" applyBorder="1" applyAlignment="1">
      <alignment/>
    </xf>
    <xf numFmtId="175" fontId="9" fillId="0" borderId="11" xfId="0" applyNumberFormat="1" applyFont="1" applyBorder="1" applyAlignment="1">
      <alignment/>
    </xf>
    <xf numFmtId="175" fontId="9" fillId="0" borderId="0" xfId="0" applyNumberFormat="1" applyFont="1" applyBorder="1" applyAlignment="1">
      <alignment/>
    </xf>
    <xf numFmtId="0" fontId="1" fillId="0" borderId="10" xfId="0" applyFont="1" applyBorder="1" applyAlignment="1">
      <alignment/>
    </xf>
    <xf numFmtId="175" fontId="1" fillId="0" borderId="10" xfId="0" applyNumberFormat="1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Border="1" applyAlignment="1">
      <alignment textRotation="90"/>
    </xf>
    <xf numFmtId="0" fontId="2" fillId="0" borderId="10" xfId="0" applyFont="1" applyFill="1" applyBorder="1" applyAlignment="1">
      <alignment textRotation="90"/>
    </xf>
    <xf numFmtId="0" fontId="2" fillId="0" borderId="10" xfId="0" applyFont="1" applyBorder="1" applyAlignment="1">
      <alignment textRotation="90" wrapText="1"/>
    </xf>
    <xf numFmtId="0" fontId="2" fillId="0" borderId="10" xfId="0" applyFont="1" applyFill="1" applyBorder="1" applyAlignment="1">
      <alignment textRotation="90" wrapText="1"/>
    </xf>
    <xf numFmtId="0" fontId="0" fillId="0" borderId="0" xfId="0" applyFill="1" applyBorder="1" applyAlignment="1">
      <alignment/>
    </xf>
    <xf numFmtId="0" fontId="9" fillId="0" borderId="0" xfId="0" applyFont="1" applyFill="1" applyBorder="1" applyAlignment="1">
      <alignment/>
    </xf>
    <xf numFmtId="0" fontId="2" fillId="0" borderId="10" xfId="0" applyFont="1" applyBorder="1" applyAlignment="1">
      <alignment horizontal="center" vertical="top" wrapText="1"/>
    </xf>
    <xf numFmtId="0" fontId="1" fillId="0" borderId="10" xfId="0" applyFont="1" applyBorder="1" applyAlignment="1">
      <alignment horizontal="right" vertical="center" wrapText="1"/>
    </xf>
    <xf numFmtId="0" fontId="1" fillId="0" borderId="0" xfId="0" applyFont="1" applyBorder="1" applyAlignment="1">
      <alignment/>
    </xf>
    <xf numFmtId="178" fontId="0" fillId="0" borderId="0" xfId="0" applyNumberFormat="1" applyBorder="1" applyAlignment="1">
      <alignment/>
    </xf>
    <xf numFmtId="178" fontId="0" fillId="0" borderId="0" xfId="0" applyNumberFormat="1" applyFill="1" applyBorder="1" applyAlignment="1">
      <alignment/>
    </xf>
    <xf numFmtId="1" fontId="1" fillId="0" borderId="10" xfId="0" applyNumberFormat="1" applyFont="1" applyFill="1" applyBorder="1" applyAlignment="1">
      <alignment/>
    </xf>
    <xf numFmtId="178" fontId="1" fillId="0" borderId="10" xfId="0" applyNumberFormat="1" applyFont="1" applyBorder="1" applyAlignment="1">
      <alignment/>
    </xf>
    <xf numFmtId="175" fontId="0" fillId="0" borderId="11" xfId="0" applyNumberFormat="1" applyBorder="1" applyAlignment="1">
      <alignment/>
    </xf>
    <xf numFmtId="175" fontId="0" fillId="0" borderId="0" xfId="0" applyNumberFormat="1" applyBorder="1" applyAlignment="1">
      <alignment/>
    </xf>
    <xf numFmtId="178" fontId="1" fillId="0" borderId="0" xfId="0" applyNumberFormat="1" applyFont="1" applyBorder="1" applyAlignment="1">
      <alignment/>
    </xf>
    <xf numFmtId="1" fontId="0" fillId="0" borderId="0" xfId="0" applyNumberFormat="1" applyAlignment="1">
      <alignment/>
    </xf>
    <xf numFmtId="178" fontId="0" fillId="0" borderId="10" xfId="0" applyNumberFormat="1" applyFont="1" applyFill="1" applyBorder="1" applyAlignment="1">
      <alignment/>
    </xf>
    <xf numFmtId="178" fontId="9" fillId="0" borderId="0" xfId="0" applyNumberFormat="1" applyFont="1" applyBorder="1" applyAlignment="1">
      <alignment/>
    </xf>
    <xf numFmtId="178" fontId="1" fillId="0" borderId="10" xfId="0" applyNumberFormat="1" applyFont="1" applyBorder="1" applyAlignment="1">
      <alignment horizontal="right" vertical="center" wrapText="1"/>
    </xf>
    <xf numFmtId="0" fontId="0" fillId="0" borderId="10" xfId="0" applyFont="1" applyBorder="1" applyAlignment="1">
      <alignment horizontal="center" wrapText="1"/>
    </xf>
    <xf numFmtId="14" fontId="0" fillId="0" borderId="10" xfId="0" applyNumberFormat="1" applyFont="1" applyBorder="1" applyAlignment="1">
      <alignment horizontal="center" wrapText="1"/>
    </xf>
    <xf numFmtId="178" fontId="0" fillId="0" borderId="0" xfId="0" applyNumberFormat="1" applyAlignment="1">
      <alignment/>
    </xf>
    <xf numFmtId="0" fontId="0" fillId="0" borderId="0" xfId="0" applyFont="1" applyBorder="1" applyAlignment="1">
      <alignment horizontal="right" wrapText="1"/>
    </xf>
    <xf numFmtId="1" fontId="0" fillId="0" borderId="0" xfId="0" applyNumberFormat="1" applyBorder="1" applyAlignment="1">
      <alignment/>
    </xf>
    <xf numFmtId="0" fontId="0" fillId="0" borderId="0" xfId="0" applyFont="1" applyBorder="1" applyAlignment="1">
      <alignment horizontal="right"/>
    </xf>
    <xf numFmtId="0" fontId="0" fillId="0" borderId="10" xfId="0" applyBorder="1" applyAlignment="1">
      <alignment horizontal="center"/>
    </xf>
    <xf numFmtId="0" fontId="0" fillId="0" borderId="11" xfId="0" applyBorder="1" applyAlignment="1">
      <alignment horizontal="right"/>
    </xf>
    <xf numFmtId="175" fontId="9" fillId="0" borderId="0" xfId="0" applyNumberFormat="1" applyFont="1" applyBorder="1" applyAlignment="1">
      <alignment horizontal="right"/>
    </xf>
    <xf numFmtId="0" fontId="1" fillId="0" borderId="10" xfId="0" applyFont="1" applyBorder="1" applyAlignment="1" quotePrefix="1">
      <alignment horizontal="left" wrapText="1"/>
    </xf>
    <xf numFmtId="0" fontId="3" fillId="0" borderId="14" xfId="0" applyFont="1" applyBorder="1" applyAlignment="1">
      <alignment horizontal="left" wrapText="1"/>
    </xf>
    <xf numFmtId="0" fontId="3" fillId="0" borderId="15" xfId="0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0" fontId="0" fillId="0" borderId="15" xfId="0" applyBorder="1" applyAlignment="1">
      <alignment/>
    </xf>
    <xf numFmtId="0" fontId="10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/>
    </xf>
    <xf numFmtId="14" fontId="0" fillId="0" borderId="14" xfId="0" applyNumberFormat="1" applyFont="1" applyBorder="1" applyAlignment="1">
      <alignment horizontal="center" vertical="top" wrapText="1"/>
    </xf>
    <xf numFmtId="0" fontId="0" fillId="0" borderId="15" xfId="0" applyBorder="1" applyAlignment="1">
      <alignment wrapText="1"/>
    </xf>
    <xf numFmtId="0" fontId="0" fillId="0" borderId="16" xfId="0" applyBorder="1" applyAlignment="1">
      <alignment wrapText="1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H32"/>
  <sheetViews>
    <sheetView tabSelected="1" zoomScalePageLayoutView="0" workbookViewId="0" topLeftCell="A1">
      <selection activeCell="A1" sqref="A1:F1"/>
    </sheetView>
  </sheetViews>
  <sheetFormatPr defaultColWidth="11.421875" defaultRowHeight="12.75"/>
  <cols>
    <col min="1" max="1" width="11.28125" style="0" customWidth="1"/>
    <col min="2" max="2" width="15.28125" style="0" customWidth="1"/>
    <col min="3" max="3" width="23.8515625" style="0" customWidth="1"/>
    <col min="4" max="4" width="60.28125" style="0" customWidth="1"/>
    <col min="5" max="5" width="24.421875" style="0" customWidth="1"/>
    <col min="6" max="7" width="6.421875" style="0" customWidth="1"/>
    <col min="8" max="8" width="4.28125" style="0" customWidth="1"/>
    <col min="9" max="9" width="3.7109375" style="0" customWidth="1"/>
    <col min="10" max="10" width="6.28125" style="0" customWidth="1"/>
    <col min="11" max="11" width="6.57421875" style="0" customWidth="1"/>
    <col min="12" max="12" width="5.57421875" style="0" customWidth="1"/>
    <col min="13" max="13" width="5.421875" style="0" customWidth="1"/>
    <col min="14" max="14" width="6.57421875" style="0" customWidth="1"/>
    <col min="15" max="16" width="6.7109375" style="0" customWidth="1"/>
    <col min="17" max="17" width="6.57421875" style="0" customWidth="1"/>
    <col min="18" max="18" width="7.140625" style="0" customWidth="1"/>
    <col min="19" max="20" width="6.140625" style="0" customWidth="1"/>
    <col min="21" max="21" width="5.57421875" style="0" customWidth="1"/>
    <col min="22" max="22" width="4.8515625" style="0" customWidth="1"/>
    <col min="23" max="23" width="6.28125" style="0" customWidth="1"/>
    <col min="24" max="24" width="5.8515625" style="0" customWidth="1"/>
    <col min="25" max="25" width="6.140625" style="0" customWidth="1"/>
    <col min="26" max="26" width="5.7109375" style="0" customWidth="1"/>
    <col min="27" max="27" width="6.421875" style="0" customWidth="1"/>
    <col min="28" max="28" width="2.8515625" style="0" customWidth="1"/>
    <col min="29" max="29" width="4.00390625" style="0" customWidth="1"/>
    <col min="30" max="30" width="3.421875" style="0" customWidth="1"/>
    <col min="31" max="31" width="3.28125" style="0" customWidth="1"/>
    <col min="32" max="33" width="3.140625" style="0" customWidth="1"/>
    <col min="34" max="34" width="3.57421875" style="0" customWidth="1"/>
  </cols>
  <sheetData>
    <row r="1" spans="1:34" ht="26.25" customHeight="1">
      <c r="A1" s="52" t="s">
        <v>48</v>
      </c>
      <c r="B1" s="53"/>
      <c r="C1" s="53"/>
      <c r="D1" s="53"/>
      <c r="E1" s="53"/>
      <c r="F1" s="54"/>
      <c r="G1" s="56" t="s">
        <v>49</v>
      </c>
      <c r="H1" s="57"/>
      <c r="I1" s="57"/>
      <c r="J1" s="57"/>
      <c r="K1" s="57"/>
      <c r="L1" s="57"/>
      <c r="M1" s="57"/>
      <c r="N1" s="57"/>
      <c r="O1" s="57"/>
      <c r="P1" s="57"/>
      <c r="Q1" s="57"/>
      <c r="R1" s="57"/>
      <c r="S1" s="57"/>
      <c r="T1" s="57"/>
      <c r="U1" s="57"/>
      <c r="V1" s="57"/>
      <c r="W1" s="57"/>
      <c r="X1" s="57"/>
      <c r="Y1" s="57"/>
      <c r="Z1" s="57"/>
      <c r="AA1" s="57"/>
      <c r="AB1" s="57"/>
      <c r="AC1" s="57"/>
      <c r="AD1" s="57"/>
      <c r="AE1" s="57"/>
      <c r="AF1" s="57"/>
      <c r="AG1" s="57"/>
      <c r="AH1" s="58"/>
    </row>
    <row r="2" spans="1:30" ht="12.75">
      <c r="A2" s="55"/>
      <c r="B2" s="55"/>
      <c r="C2" s="55"/>
      <c r="D2" s="55"/>
      <c r="E2" s="55"/>
      <c r="F2" s="55"/>
      <c r="G2" s="6"/>
      <c r="H2" s="7"/>
      <c r="I2" s="7"/>
      <c r="J2" s="7"/>
      <c r="K2" s="7"/>
      <c r="L2" s="7"/>
      <c r="M2" s="7"/>
      <c r="N2" s="6"/>
      <c r="O2" s="6"/>
      <c r="P2" s="6"/>
      <c r="Q2" s="6"/>
      <c r="R2" s="11"/>
      <c r="S2" s="6"/>
      <c r="T2" s="6"/>
      <c r="U2" s="8"/>
      <c r="V2" s="8"/>
      <c r="W2" s="8"/>
      <c r="X2" s="9"/>
      <c r="Y2" s="8"/>
      <c r="Z2" s="10"/>
      <c r="AA2" s="10"/>
      <c r="AB2" s="10"/>
      <c r="AC2" s="10"/>
      <c r="AD2" s="10"/>
    </row>
    <row r="3" spans="1:34" ht="71.25">
      <c r="A3" s="1" t="s">
        <v>0</v>
      </c>
      <c r="B3" s="1" t="s">
        <v>1</v>
      </c>
      <c r="C3" s="2" t="s">
        <v>2</v>
      </c>
      <c r="D3" s="1" t="s">
        <v>3</v>
      </c>
      <c r="E3" s="3" t="s">
        <v>4</v>
      </c>
      <c r="F3" s="2" t="s">
        <v>20</v>
      </c>
      <c r="G3" s="22" t="s">
        <v>24</v>
      </c>
      <c r="H3" s="22" t="s">
        <v>21</v>
      </c>
      <c r="I3" s="22" t="s">
        <v>22</v>
      </c>
      <c r="J3" s="22" t="s">
        <v>6</v>
      </c>
      <c r="K3" s="23" t="s">
        <v>30</v>
      </c>
      <c r="L3" s="22" t="s">
        <v>34</v>
      </c>
      <c r="M3" s="22" t="s">
        <v>23</v>
      </c>
      <c r="N3" s="22" t="s">
        <v>12</v>
      </c>
      <c r="O3" s="23" t="s">
        <v>31</v>
      </c>
      <c r="P3" s="22" t="s">
        <v>33</v>
      </c>
      <c r="Q3" s="22" t="s">
        <v>13</v>
      </c>
      <c r="R3" s="23" t="s">
        <v>32</v>
      </c>
      <c r="S3" s="22" t="s">
        <v>7</v>
      </c>
      <c r="T3" s="22" t="s">
        <v>8</v>
      </c>
      <c r="U3" s="22" t="s">
        <v>29</v>
      </c>
      <c r="V3" s="22" t="s">
        <v>10</v>
      </c>
      <c r="W3" s="23" t="s">
        <v>25</v>
      </c>
      <c r="X3" s="22" t="s">
        <v>11</v>
      </c>
      <c r="Y3" s="23" t="s">
        <v>27</v>
      </c>
      <c r="Z3" s="23" t="s">
        <v>28</v>
      </c>
      <c r="AA3" s="22" t="s">
        <v>9</v>
      </c>
      <c r="AB3" s="24" t="s">
        <v>16</v>
      </c>
      <c r="AC3" s="24" t="s">
        <v>17</v>
      </c>
      <c r="AD3" s="24" t="s">
        <v>18</v>
      </c>
      <c r="AE3" s="24" t="s">
        <v>19</v>
      </c>
      <c r="AF3" s="25" t="s">
        <v>15</v>
      </c>
      <c r="AG3" s="25" t="s">
        <v>14</v>
      </c>
      <c r="AH3" s="25" t="s">
        <v>26</v>
      </c>
    </row>
    <row r="4" spans="1:34" ht="12.75">
      <c r="A4" s="48" t="s">
        <v>35</v>
      </c>
      <c r="B4" s="43">
        <v>42951</v>
      </c>
      <c r="C4" s="5" t="s">
        <v>40</v>
      </c>
      <c r="D4" s="42"/>
      <c r="E4" s="51" t="s">
        <v>44</v>
      </c>
      <c r="F4" s="5">
        <v>21</v>
      </c>
      <c r="G4" s="12">
        <f>SUM(F4)</f>
        <v>21</v>
      </c>
      <c r="H4" s="12">
        <f>ROUND(PRODUCT(G4/1),0)</f>
        <v>21</v>
      </c>
      <c r="I4" s="12">
        <f>ROUND(PRODUCT(G4/COUNT(F4:F4)),0)</f>
        <v>21</v>
      </c>
      <c r="J4" s="35">
        <v>0.05555555555555555</v>
      </c>
      <c r="K4" s="17">
        <f>SUM(J4)</f>
        <v>0.05555555555555555</v>
      </c>
      <c r="L4" s="40">
        <f>IF(F4=0,0,ROUND(PRODUCT(F4/SUM(HOUR(J4),PRODUCT(MINUTE(J4)/60))),1))</f>
        <v>15.8</v>
      </c>
      <c r="M4" s="44">
        <v>23</v>
      </c>
      <c r="N4" s="35">
        <v>0.0625</v>
      </c>
      <c r="O4" s="17">
        <f>SUM(N4)</f>
        <v>0.0625</v>
      </c>
      <c r="P4" s="40">
        <f>IF(F4=0,0,ROUND(PRODUCT(F4/SUM(HOUR(N4),PRODUCT(MINUTE(N4)/60))),1))</f>
        <v>14</v>
      </c>
      <c r="Q4" s="17">
        <f>SUM(N4,-J4)</f>
        <v>0.0069444444444444475</v>
      </c>
      <c r="R4" s="17">
        <f>SUM(Q4)</f>
        <v>0.0069444444444444475</v>
      </c>
      <c r="S4" s="49"/>
      <c r="T4" s="10"/>
      <c r="U4" s="13">
        <f>SUM(-S4,T4)</f>
        <v>0</v>
      </c>
      <c r="V4" s="12"/>
      <c r="W4" s="13">
        <f>SUM(V4)</f>
        <v>0</v>
      </c>
      <c r="X4" s="12"/>
      <c r="Y4" s="13">
        <f>SUM(X4)</f>
        <v>0</v>
      </c>
      <c r="Z4" s="13">
        <f>SUM(V4,-X4)</f>
        <v>0</v>
      </c>
      <c r="AA4" s="12"/>
      <c r="AB4" s="12"/>
      <c r="AC4" s="12"/>
      <c r="AD4" s="12"/>
      <c r="AE4" s="12"/>
      <c r="AF4" s="12"/>
      <c r="AG4" s="12"/>
      <c r="AH4" s="14">
        <f>SUM(AG4,-AF4)</f>
        <v>0</v>
      </c>
    </row>
    <row r="5" spans="1:34" ht="12.75">
      <c r="A5" s="48" t="s">
        <v>36</v>
      </c>
      <c r="B5" s="43">
        <v>42952</v>
      </c>
      <c r="C5" s="5" t="s">
        <v>44</v>
      </c>
      <c r="D5" s="42" t="s">
        <v>47</v>
      </c>
      <c r="E5" s="4" t="s">
        <v>41</v>
      </c>
      <c r="F5" s="5">
        <v>93</v>
      </c>
      <c r="G5" s="10">
        <f>SUM(G4,F5)</f>
        <v>114</v>
      </c>
      <c r="H5" s="10">
        <f>ROUND(PRODUCT(G5/2),0)</f>
        <v>57</v>
      </c>
      <c r="I5" s="10">
        <f>ROUND(PRODUCT(G5/COUNT(F4:F5)),0)</f>
        <v>57</v>
      </c>
      <c r="J5" s="36">
        <v>0.22916666666666666</v>
      </c>
      <c r="K5" s="18">
        <f>SUM(J5,K4)</f>
        <v>0.2847222222222222</v>
      </c>
      <c r="L5" s="40">
        <f>IF(F5=0,0,ROUND(PRODUCT(F5/SUM(HOUR(J5),PRODUCT(MINUTE(J5)/60))),1))</f>
        <v>16.9</v>
      </c>
      <c r="M5" s="44">
        <v>37.5</v>
      </c>
      <c r="N5" s="36">
        <v>0.34722222222222227</v>
      </c>
      <c r="O5" s="18">
        <f>SUM(N5,O4)</f>
        <v>0.40972222222222227</v>
      </c>
      <c r="P5" s="40">
        <f>IF(F5=0,0,ROUND(PRODUCT(F5/SUM(HOUR(N5),PRODUCT(MINUTE(N5)/60))),1))</f>
        <v>11.2</v>
      </c>
      <c r="Q5" s="18">
        <f>SUM(N5,-J5)</f>
        <v>0.11805555555555561</v>
      </c>
      <c r="R5" s="18">
        <f>SUM(Q5,R4)</f>
        <v>0.12500000000000006</v>
      </c>
      <c r="S5" s="10"/>
      <c r="T5" s="10"/>
      <c r="U5" s="15">
        <f>SUM(-S5,T5)</f>
        <v>0</v>
      </c>
      <c r="V5" s="26"/>
      <c r="W5" s="15">
        <f>SUM(W4,V5)</f>
        <v>0</v>
      </c>
      <c r="X5" s="10"/>
      <c r="Y5" s="15">
        <f>SUM(Y4,X5)</f>
        <v>0</v>
      </c>
      <c r="Z5" s="15">
        <f>SUM(V5,-X5)</f>
        <v>0</v>
      </c>
      <c r="AA5" s="10"/>
      <c r="AB5" s="10"/>
      <c r="AC5" s="27"/>
      <c r="AD5" s="26"/>
      <c r="AE5" s="27"/>
      <c r="AF5" s="27"/>
      <c r="AG5" s="27"/>
      <c r="AH5" s="16">
        <f>SUM(AG5,-AF5)</f>
        <v>0</v>
      </c>
    </row>
    <row r="6" spans="1:34" ht="12.75">
      <c r="A6" s="48" t="s">
        <v>37</v>
      </c>
      <c r="B6" s="43">
        <v>42953</v>
      </c>
      <c r="C6" s="5" t="s">
        <v>41</v>
      </c>
      <c r="D6" s="42" t="s">
        <v>45</v>
      </c>
      <c r="E6" s="4" t="s">
        <v>42</v>
      </c>
      <c r="F6" s="5">
        <v>93</v>
      </c>
      <c r="G6" s="10">
        <f>SUM(G5,F6)</f>
        <v>207</v>
      </c>
      <c r="H6" s="10">
        <f>ROUND(PRODUCT(G6/3),0)</f>
        <v>69</v>
      </c>
      <c r="I6" s="10">
        <f>ROUND(PRODUCT(G6/COUNT(F4:F6)),0)</f>
        <v>69</v>
      </c>
      <c r="J6" s="36">
        <v>0.23125</v>
      </c>
      <c r="K6" s="18">
        <f>SUM(J6,K5)</f>
        <v>0.5159722222222223</v>
      </c>
      <c r="L6" s="40">
        <f>IF(F6=0,0,ROUND(PRODUCT(F6/SUM(HOUR(J6),PRODUCT(MINUTE(J6)/60))),1))</f>
        <v>16.8</v>
      </c>
      <c r="M6" s="44">
        <v>35.5</v>
      </c>
      <c r="N6" s="36">
        <v>0.3333333333333333</v>
      </c>
      <c r="O6" s="18">
        <f>SUM(N6,O5)</f>
        <v>0.7430555555555556</v>
      </c>
      <c r="P6" s="40">
        <f>IF(F6=0,0,ROUND(PRODUCT(F6/SUM(HOUR(N6),PRODUCT(MINUTE(N6)/60))),1))</f>
        <v>11.6</v>
      </c>
      <c r="Q6" s="50">
        <f>SUM(N6,-J6)</f>
        <v>0.1020833333333333</v>
      </c>
      <c r="R6" s="18">
        <f>SUM(Q6,R5)</f>
        <v>0.22708333333333336</v>
      </c>
      <c r="S6" s="10"/>
      <c r="T6" s="26"/>
      <c r="U6" s="15">
        <f>SUM(-S6,T6)</f>
        <v>0</v>
      </c>
      <c r="V6" s="26"/>
      <c r="W6" s="15">
        <f>SUM(W5,V6)</f>
        <v>0</v>
      </c>
      <c r="X6" s="10"/>
      <c r="Y6" s="15">
        <f>SUM(Y5,X6)</f>
        <v>0</v>
      </c>
      <c r="Z6" s="15">
        <f>SUM(V6,-X6)</f>
        <v>0</v>
      </c>
      <c r="AA6" s="10"/>
      <c r="AB6" s="10"/>
      <c r="AC6" s="27"/>
      <c r="AD6" s="26"/>
      <c r="AE6" s="27"/>
      <c r="AF6" s="27"/>
      <c r="AG6" s="27"/>
      <c r="AH6" s="16">
        <f>SUM(AG6,-AF6)</f>
        <v>0</v>
      </c>
    </row>
    <row r="7" spans="1:34" ht="12.75">
      <c r="A7" s="48" t="s">
        <v>38</v>
      </c>
      <c r="B7" s="43">
        <v>42954</v>
      </c>
      <c r="C7" s="5" t="s">
        <v>43</v>
      </c>
      <c r="D7" s="42" t="s">
        <v>46</v>
      </c>
      <c r="E7" s="4" t="s">
        <v>39</v>
      </c>
      <c r="F7" s="5">
        <v>92</v>
      </c>
      <c r="G7" s="10">
        <f>SUM(G6,F7)</f>
        <v>299</v>
      </c>
      <c r="H7" s="10">
        <f>ROUND(PRODUCT(G7/4),0)</f>
        <v>75</v>
      </c>
      <c r="I7" s="10">
        <f>ROUND(PRODUCT(G7/COUNT(F4:F7)),0)</f>
        <v>75</v>
      </c>
      <c r="J7" s="36">
        <v>0.24027777777777778</v>
      </c>
      <c r="K7" s="18">
        <f>SUM(J7,K6)</f>
        <v>0.7562500000000001</v>
      </c>
      <c r="L7" s="40">
        <f>IF(F7=0,0,ROUND(PRODUCT(F7/SUM(HOUR(J7),PRODUCT(MINUTE(J7)/60))),1))</f>
        <v>16</v>
      </c>
      <c r="M7" s="44">
        <v>40</v>
      </c>
      <c r="N7" s="36">
        <v>0.3333333333333333</v>
      </c>
      <c r="O7" s="18">
        <f>SUM(N7,O6)</f>
        <v>1.0763888888888888</v>
      </c>
      <c r="P7" s="40">
        <f>IF(F7=0,0,ROUND(PRODUCT(F7/SUM(HOUR(N7),PRODUCT(MINUTE(N7)/60))),1))</f>
        <v>11.5</v>
      </c>
      <c r="Q7" s="18">
        <f>SUM(N7,-J7)</f>
        <v>0.09305555555555553</v>
      </c>
      <c r="R7" s="18">
        <f>SUM(Q7,R6)</f>
        <v>0.32013888888888886</v>
      </c>
      <c r="S7" s="26"/>
      <c r="T7" s="26"/>
      <c r="U7" s="15">
        <f>SUM(-S7,T7)</f>
        <v>0</v>
      </c>
      <c r="V7" s="26"/>
      <c r="W7" s="15">
        <f>SUM(W6,V7)</f>
        <v>0</v>
      </c>
      <c r="X7" s="10"/>
      <c r="Y7" s="15">
        <f>SUM(Y6,X7)</f>
        <v>0</v>
      </c>
      <c r="Z7" s="15">
        <f>SUM(V7,-X7)</f>
        <v>0</v>
      </c>
      <c r="AA7" s="26"/>
      <c r="AB7" s="26"/>
      <c r="AC7" s="27"/>
      <c r="AD7" s="26"/>
      <c r="AE7" s="27"/>
      <c r="AF7" s="27"/>
      <c r="AG7" s="27"/>
      <c r="AH7" s="16">
        <f>SUM(AG7,-AF7)</f>
        <v>0</v>
      </c>
    </row>
    <row r="8" spans="1:34" ht="12.75">
      <c r="A8" s="28" t="s">
        <v>5</v>
      </c>
      <c r="B8" s="59"/>
      <c r="C8" s="60"/>
      <c r="D8" s="60"/>
      <c r="E8" s="61"/>
      <c r="F8" s="29">
        <f>SUM(F4:F7)</f>
        <v>299</v>
      </c>
      <c r="G8" s="19">
        <f>SUM(G7)</f>
        <v>299</v>
      </c>
      <c r="H8" s="19">
        <f>SUM(H7)</f>
        <v>75</v>
      </c>
      <c r="I8" s="19">
        <f>SUM(I7)</f>
        <v>75</v>
      </c>
      <c r="J8" s="20">
        <f>SUM(J4:J7)</f>
        <v>0.7562500000000001</v>
      </c>
      <c r="K8" s="34">
        <f>F8/SUM(HOUR(J8)+(ROUNDDOWN(J8,0)*24),PRODUCT(MINUTE(J8)/60))</f>
        <v>16.47382920110193</v>
      </c>
      <c r="L8" s="39">
        <f>SUM(L4:L7)/COUNT(F4:F7)</f>
        <v>16.375</v>
      </c>
      <c r="M8" s="41">
        <f>PRODUCT(SUM(M4:M7),1/COUNT(M4:M7))</f>
        <v>34</v>
      </c>
      <c r="N8" s="20">
        <f>SUM(N4:N7)</f>
        <v>1.0763888888888888</v>
      </c>
      <c r="O8" s="34">
        <f>F8/SUM(HOUR(N8)+(ROUNDDOWN(N8,0)*24),PRODUCT(MINUTE(N8)/60))</f>
        <v>11.574193548387097</v>
      </c>
      <c r="P8" s="39">
        <f>SUM(P4:P7)/COUNT(F4:F7)</f>
        <v>12.075</v>
      </c>
      <c r="Q8" s="20">
        <f>SUM(Q4:Q7)</f>
        <v>0.32013888888888886</v>
      </c>
      <c r="R8" s="19"/>
      <c r="S8" s="19" t="e">
        <f>ROUND(SUM(S4:S7)/COUNT(S4:S7),0)</f>
        <v>#DIV/0!</v>
      </c>
      <c r="T8" s="19" t="e">
        <f>ROUND(SUM(T4:T7)/COUNT(T4:T7),0)</f>
        <v>#DIV/0!</v>
      </c>
      <c r="U8" s="21">
        <f>SUM(U4:U7)</f>
        <v>0</v>
      </c>
      <c r="V8" s="19" t="e">
        <f>ROUND(SUM(V4:V7)/COUNT(V4:V7),0)</f>
        <v>#DIV/0!</v>
      </c>
      <c r="W8" s="19">
        <f>SUM(W7)</f>
        <v>0</v>
      </c>
      <c r="X8" s="19" t="e">
        <f>ROUND(SUM(X4:X7)/COUNT(V4:V7),0)</f>
        <v>#DIV/0!</v>
      </c>
      <c r="Y8" s="19">
        <f>SUM(Y7)</f>
        <v>0</v>
      </c>
      <c r="Z8" s="21">
        <f>SUM(Z4:Z7)</f>
        <v>0</v>
      </c>
      <c r="AA8" s="19" t="e">
        <f>ROUND(SUM(AA4:AA7)/COUNT(AA4:AA7),0)</f>
        <v>#DIV/0!</v>
      </c>
      <c r="AB8" s="33" t="e">
        <f aca="true" t="shared" si="0" ref="AB8:AG8">SUM(AB4:AB7)/COUNT(AB4:AB7)</f>
        <v>#DIV/0!</v>
      </c>
      <c r="AC8" s="33" t="e">
        <f t="shared" si="0"/>
        <v>#DIV/0!</v>
      </c>
      <c r="AD8" s="33" t="e">
        <f t="shared" si="0"/>
        <v>#DIV/0!</v>
      </c>
      <c r="AE8" s="33" t="e">
        <f t="shared" si="0"/>
        <v>#DIV/0!</v>
      </c>
      <c r="AF8" s="33" t="e">
        <f t="shared" si="0"/>
        <v>#DIV/0!</v>
      </c>
      <c r="AG8" s="33" t="e">
        <f t="shared" si="0"/>
        <v>#DIV/0!</v>
      </c>
      <c r="AH8" s="33" t="e">
        <f>SUM(AH4:AH7)/COUNT(AG4:AG7)</f>
        <v>#DIV/0!</v>
      </c>
    </row>
    <row r="9" spans="17:25" ht="12.75">
      <c r="Q9" s="10"/>
      <c r="R9" s="10"/>
      <c r="S9" s="10"/>
      <c r="W9" s="15"/>
      <c r="Y9" s="15"/>
    </row>
    <row r="10" spans="15:27" ht="12.75">
      <c r="O10" s="10"/>
      <c r="P10" s="10"/>
      <c r="Q10" s="10"/>
      <c r="R10" s="30"/>
      <c r="S10" s="10"/>
      <c r="T10" s="10"/>
      <c r="U10" s="10"/>
      <c r="V10" s="10"/>
      <c r="W10" s="15"/>
      <c r="X10" s="10"/>
      <c r="Y10" s="15"/>
      <c r="Z10" s="10"/>
      <c r="AA10" s="10"/>
    </row>
    <row r="11" spans="14:27" ht="12.75">
      <c r="N11" s="38"/>
      <c r="O11" s="10"/>
      <c r="P11" s="10"/>
      <c r="Q11" s="37"/>
      <c r="R11" s="37"/>
      <c r="S11" s="10"/>
      <c r="T11" s="10"/>
      <c r="U11" s="10"/>
      <c r="V11" s="10"/>
      <c r="W11" s="10"/>
      <c r="X11" s="10"/>
      <c r="Y11" s="10"/>
      <c r="Z11" s="10"/>
      <c r="AA11" s="10"/>
    </row>
    <row r="12" spans="4:27" ht="12.75">
      <c r="D12" s="10"/>
      <c r="E12" s="10"/>
      <c r="F12" s="10"/>
      <c r="G12" s="10"/>
      <c r="H12" s="10"/>
      <c r="I12" s="10"/>
      <c r="J12" s="10"/>
      <c r="K12" s="10"/>
      <c r="L12" s="10"/>
      <c r="M12" s="10"/>
      <c r="N12" s="10"/>
      <c r="O12" s="10"/>
      <c r="P12" s="10"/>
      <c r="Q12" s="37"/>
      <c r="R12" s="37"/>
      <c r="S12" s="10"/>
      <c r="T12" s="10"/>
      <c r="U12" s="10"/>
      <c r="V12" s="10"/>
      <c r="W12" s="10"/>
      <c r="X12" s="10"/>
      <c r="Y12" s="10"/>
      <c r="Z12" s="10"/>
      <c r="AA12" s="10"/>
    </row>
    <row r="13" spans="4:27" ht="12.75">
      <c r="D13" s="10"/>
      <c r="E13" s="10"/>
      <c r="F13" s="10"/>
      <c r="G13" s="10"/>
      <c r="H13" s="10"/>
      <c r="I13" s="10"/>
      <c r="J13" s="10"/>
      <c r="K13" s="10"/>
      <c r="L13" s="10"/>
      <c r="M13" s="10"/>
      <c r="N13" s="10"/>
      <c r="O13" s="10"/>
      <c r="P13" s="10"/>
      <c r="Q13" s="10"/>
      <c r="R13" s="37"/>
      <c r="S13" s="10"/>
      <c r="T13" s="10"/>
      <c r="U13" s="10"/>
      <c r="V13" s="10"/>
      <c r="W13" s="10"/>
      <c r="X13" s="10"/>
      <c r="Y13" s="10"/>
      <c r="Z13" s="10"/>
      <c r="AA13" s="10"/>
    </row>
    <row r="14" spans="4:27" ht="12.75">
      <c r="D14" s="10"/>
      <c r="E14" s="10"/>
      <c r="F14" s="10"/>
      <c r="G14" s="10"/>
      <c r="H14" s="10"/>
      <c r="I14" s="10"/>
      <c r="J14" s="10"/>
      <c r="K14" s="10"/>
      <c r="L14" s="10"/>
      <c r="M14" s="10"/>
      <c r="N14" s="10"/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</row>
    <row r="15" spans="4:21" ht="12.75">
      <c r="D15" s="10"/>
      <c r="E15" s="10"/>
      <c r="F15" s="45"/>
      <c r="G15" s="10"/>
      <c r="H15" s="10"/>
      <c r="I15" s="10"/>
      <c r="J15" s="10"/>
      <c r="K15" s="10"/>
      <c r="L15" s="46"/>
      <c r="M15" s="10"/>
      <c r="N15" s="10"/>
      <c r="O15" s="10"/>
      <c r="P15" s="10"/>
      <c r="Q15" s="31"/>
      <c r="R15" s="10"/>
      <c r="S15" s="31"/>
      <c r="T15" s="10"/>
      <c r="U15" s="10"/>
    </row>
    <row r="16" spans="4:21" ht="12.75">
      <c r="D16" s="10"/>
      <c r="E16" s="10"/>
      <c r="F16" s="45"/>
      <c r="G16" s="10"/>
      <c r="H16" s="10"/>
      <c r="I16" s="10"/>
      <c r="J16" s="10"/>
      <c r="K16" s="10"/>
      <c r="L16" s="46"/>
      <c r="M16" s="10"/>
      <c r="N16" s="10"/>
      <c r="O16" s="10"/>
      <c r="P16" s="10"/>
      <c r="Q16" s="31"/>
      <c r="R16" s="10"/>
      <c r="S16" s="31"/>
      <c r="T16" s="10"/>
      <c r="U16" s="10"/>
    </row>
    <row r="17" spans="4:21" ht="12.75">
      <c r="D17" s="10"/>
      <c r="E17" s="10"/>
      <c r="F17" s="45"/>
      <c r="G17" s="10"/>
      <c r="H17" s="10"/>
      <c r="I17" s="10"/>
      <c r="J17" s="10"/>
      <c r="K17" s="10"/>
      <c r="L17" s="46"/>
      <c r="M17" s="10"/>
      <c r="N17" s="10"/>
      <c r="O17" s="10"/>
      <c r="P17" s="10"/>
      <c r="Q17" s="31"/>
      <c r="R17" s="10"/>
      <c r="S17" s="31"/>
      <c r="T17" s="10"/>
      <c r="U17" s="10"/>
    </row>
    <row r="18" spans="4:21" ht="12.75">
      <c r="D18" s="10"/>
      <c r="E18" s="10"/>
      <c r="F18" s="45"/>
      <c r="G18" s="10"/>
      <c r="H18" s="10"/>
      <c r="I18" s="10"/>
      <c r="J18" s="10"/>
      <c r="K18" s="10"/>
      <c r="L18" s="46"/>
      <c r="M18" s="10"/>
      <c r="N18" s="10"/>
      <c r="O18" s="10"/>
      <c r="P18" s="10"/>
      <c r="Q18" s="32"/>
      <c r="R18" s="10"/>
      <c r="S18" s="31"/>
      <c r="T18" s="10"/>
      <c r="U18" s="10"/>
    </row>
    <row r="19" spans="4:21" ht="12.75">
      <c r="D19" s="10"/>
      <c r="E19" s="10"/>
      <c r="F19" s="45"/>
      <c r="G19" s="10"/>
      <c r="H19" s="10"/>
      <c r="I19" s="10"/>
      <c r="J19" s="10"/>
      <c r="K19" s="10"/>
      <c r="L19" s="46"/>
      <c r="M19" s="10"/>
      <c r="N19" s="10"/>
      <c r="O19" s="10"/>
      <c r="P19" s="10"/>
      <c r="Q19" s="32"/>
      <c r="R19" s="10"/>
      <c r="S19" s="31"/>
      <c r="T19" s="10"/>
      <c r="U19" s="10"/>
    </row>
    <row r="20" spans="4:21" ht="12.75">
      <c r="D20" s="10"/>
      <c r="E20" s="10"/>
      <c r="F20" s="45"/>
      <c r="G20" s="10"/>
      <c r="H20" s="10"/>
      <c r="I20" s="10"/>
      <c r="J20" s="10"/>
      <c r="K20" s="10"/>
      <c r="L20" s="46"/>
      <c r="M20" s="10"/>
      <c r="N20" s="10"/>
      <c r="O20" s="10"/>
      <c r="P20" s="10"/>
      <c r="Q20" s="32"/>
      <c r="R20" s="10"/>
      <c r="S20" s="31"/>
      <c r="T20" s="10"/>
      <c r="U20" s="10"/>
    </row>
    <row r="21" spans="4:21" ht="12.75">
      <c r="D21" s="10"/>
      <c r="E21" s="10"/>
      <c r="F21" s="45"/>
      <c r="G21" s="10"/>
      <c r="H21" s="10"/>
      <c r="I21" s="10"/>
      <c r="J21" s="10"/>
      <c r="K21" s="10"/>
      <c r="L21" s="46"/>
      <c r="M21" s="10"/>
      <c r="N21" s="10"/>
      <c r="O21" s="10"/>
      <c r="P21" s="10"/>
      <c r="Q21" s="31"/>
      <c r="R21" s="10"/>
      <c r="S21" s="31"/>
      <c r="T21" s="10"/>
      <c r="U21" s="10"/>
    </row>
    <row r="22" spans="4:21" ht="12.75">
      <c r="D22" s="10"/>
      <c r="E22" s="10"/>
      <c r="F22" s="45"/>
      <c r="G22" s="10"/>
      <c r="H22" s="10"/>
      <c r="I22" s="10"/>
      <c r="J22" s="10"/>
      <c r="K22" s="10"/>
      <c r="L22" s="46"/>
      <c r="M22" s="10"/>
      <c r="N22" s="10"/>
      <c r="O22" s="10"/>
      <c r="P22" s="10"/>
      <c r="Q22" s="32"/>
      <c r="R22" s="10"/>
      <c r="S22" s="31"/>
      <c r="T22" s="10"/>
      <c r="U22" s="10"/>
    </row>
    <row r="23" spans="4:21" ht="12.75">
      <c r="D23" s="10"/>
      <c r="E23" s="10"/>
      <c r="F23" s="45"/>
      <c r="G23" s="10"/>
      <c r="H23" s="10"/>
      <c r="I23" s="10"/>
      <c r="J23" s="10"/>
      <c r="K23" s="10"/>
      <c r="L23" s="46"/>
      <c r="M23" s="10"/>
      <c r="N23" s="10"/>
      <c r="O23" s="10"/>
      <c r="P23" s="10"/>
      <c r="Q23" s="31"/>
      <c r="R23" s="10"/>
      <c r="S23" s="31"/>
      <c r="T23" s="10"/>
      <c r="U23" s="10"/>
    </row>
    <row r="24" spans="4:21" ht="12.75">
      <c r="D24" s="10"/>
      <c r="E24" s="10"/>
      <c r="F24" s="47"/>
      <c r="G24" s="10"/>
      <c r="H24" s="10"/>
      <c r="I24" s="10"/>
      <c r="J24" s="10"/>
      <c r="K24" s="10"/>
      <c r="L24" s="46"/>
      <c r="M24" s="10"/>
      <c r="N24" s="10"/>
      <c r="O24" s="10"/>
      <c r="P24" s="10"/>
      <c r="Q24" s="31"/>
      <c r="R24" s="10"/>
      <c r="S24" s="31"/>
      <c r="T24" s="10"/>
      <c r="U24" s="10"/>
    </row>
    <row r="25" spans="4:21" ht="12.75">
      <c r="D25" s="10"/>
      <c r="E25" s="10"/>
      <c r="F25" s="45"/>
      <c r="G25" s="10"/>
      <c r="H25" s="10"/>
      <c r="I25" s="10"/>
      <c r="J25" s="10"/>
      <c r="K25" s="10"/>
      <c r="L25" s="46"/>
      <c r="M25" s="10"/>
      <c r="N25" s="10"/>
      <c r="O25" s="10"/>
      <c r="P25" s="10"/>
      <c r="Q25" s="32"/>
      <c r="R25" s="10"/>
      <c r="S25" s="31"/>
      <c r="T25" s="10"/>
      <c r="U25" s="10"/>
    </row>
    <row r="26" spans="4:21" ht="12.75">
      <c r="D26" s="10"/>
      <c r="E26" s="10"/>
      <c r="F26" s="45"/>
      <c r="G26" s="10"/>
      <c r="H26" s="10"/>
      <c r="I26" s="10"/>
      <c r="J26" s="10"/>
      <c r="K26" s="10"/>
      <c r="L26" s="46"/>
      <c r="M26" s="10"/>
      <c r="N26" s="10"/>
      <c r="O26" s="10"/>
      <c r="P26" s="10"/>
      <c r="Q26" s="32"/>
      <c r="R26" s="10"/>
      <c r="S26" s="31"/>
      <c r="T26" s="10"/>
      <c r="U26" s="10"/>
    </row>
    <row r="27" spans="4:21" ht="12.75">
      <c r="D27" s="10"/>
      <c r="E27" s="10"/>
      <c r="F27" s="45"/>
      <c r="G27" s="10"/>
      <c r="H27" s="10"/>
      <c r="I27" s="10"/>
      <c r="J27" s="10"/>
      <c r="K27" s="10"/>
      <c r="L27" s="46"/>
      <c r="M27" s="10"/>
      <c r="N27" s="10"/>
      <c r="O27" s="10"/>
      <c r="P27" s="10"/>
      <c r="Q27" s="32"/>
      <c r="R27" s="10"/>
      <c r="S27" s="31"/>
      <c r="T27" s="10"/>
      <c r="U27" s="10"/>
    </row>
    <row r="28" spans="4:21" ht="12.75">
      <c r="D28" s="10"/>
      <c r="E28" s="10"/>
      <c r="F28" s="45"/>
      <c r="G28" s="10"/>
      <c r="H28" s="10"/>
      <c r="I28" s="10"/>
      <c r="J28" s="10"/>
      <c r="K28" s="10"/>
      <c r="L28" s="46"/>
      <c r="M28" s="10"/>
      <c r="N28" s="10"/>
      <c r="O28" s="10"/>
      <c r="P28" s="10"/>
      <c r="Q28" s="31"/>
      <c r="R28" s="10"/>
      <c r="S28" s="31"/>
      <c r="T28" s="10"/>
      <c r="U28" s="10"/>
    </row>
    <row r="29" spans="4:21" ht="12.75">
      <c r="D29" s="10"/>
      <c r="E29" s="10"/>
      <c r="F29" s="45"/>
      <c r="G29" s="10"/>
      <c r="H29" s="10"/>
      <c r="I29" s="10"/>
      <c r="J29" s="10"/>
      <c r="K29" s="10"/>
      <c r="L29" s="46"/>
      <c r="M29" s="10"/>
      <c r="N29" s="10"/>
      <c r="O29" s="10"/>
      <c r="P29" s="10"/>
      <c r="Q29" s="32"/>
      <c r="R29" s="10"/>
      <c r="S29" s="31"/>
      <c r="T29" s="10"/>
      <c r="U29" s="10"/>
    </row>
    <row r="30" spans="4:21" ht="12.75">
      <c r="D30" s="10"/>
      <c r="E30" s="10"/>
      <c r="F30" s="45"/>
      <c r="G30" s="10"/>
      <c r="H30" s="10"/>
      <c r="I30" s="10"/>
      <c r="J30" s="10"/>
      <c r="K30" s="10"/>
      <c r="L30" s="46"/>
      <c r="M30" s="10"/>
      <c r="N30" s="10"/>
      <c r="O30" s="10"/>
      <c r="P30" s="10"/>
      <c r="Q30" s="31"/>
      <c r="R30" s="10"/>
      <c r="S30" s="31"/>
      <c r="T30" s="10"/>
      <c r="U30" s="10"/>
    </row>
    <row r="31" spans="4:21" ht="12.75">
      <c r="D31" s="10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0"/>
      <c r="S31" s="10"/>
      <c r="T31" s="10"/>
      <c r="U31" s="10"/>
    </row>
    <row r="32" spans="4:21" ht="12.75">
      <c r="D32" s="10"/>
      <c r="E32" s="10"/>
      <c r="F32" s="10"/>
      <c r="G32" s="10"/>
      <c r="H32" s="10"/>
      <c r="I32" s="10"/>
      <c r="J32" s="10"/>
      <c r="K32" s="10"/>
      <c r="L32" s="10"/>
      <c r="M32" s="10"/>
      <c r="N32" s="10"/>
      <c r="O32" s="10"/>
      <c r="P32" s="10"/>
      <c r="Q32" s="10"/>
      <c r="R32" s="10"/>
      <c r="S32" s="10"/>
      <c r="T32" s="10"/>
      <c r="U32" s="10"/>
    </row>
  </sheetData>
  <sheetProtection/>
  <mergeCells count="4">
    <mergeCell ref="A1:F1"/>
    <mergeCell ref="A2:F2"/>
    <mergeCell ref="G1:AH1"/>
    <mergeCell ref="B8:E8"/>
  </mergeCells>
  <printOptions/>
  <pageMargins left="0.5905511811023623" right="0.3937007874015748" top="0.984251968503937" bottom="0.984251968503937" header="0.5118110236220472" footer="0.5118110236220472"/>
  <pageSetup horizontalDpi="600" verticalDpi="600" orientation="landscape" paperSize="9" scale="93" r:id="rId1"/>
  <colBreaks count="1" manualBreakCount="1">
    <brk id="6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2.75"/>
  <sheetData/>
  <sheetProtection/>
  <printOptions/>
  <pageMargins left="0.787401575" right="0.787401575" top="0.984251969" bottom="0.984251969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MSCRM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christoph.gocke</dc:creator>
  <cp:keywords/>
  <dc:description/>
  <cp:lastModifiedBy>Gocke, Christoph</cp:lastModifiedBy>
  <cp:lastPrinted>2017-08-08T15:01:18Z</cp:lastPrinted>
  <dcterms:created xsi:type="dcterms:W3CDTF">2001-02-09T16:25:48Z</dcterms:created>
  <dcterms:modified xsi:type="dcterms:W3CDTF">2017-08-08T15:03:53Z</dcterms:modified>
  <cp:category/>
  <cp:version/>
  <cp:contentType/>
  <cp:contentStatus/>
</cp:coreProperties>
</file>