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<sst xmlns="http://schemas.openxmlformats.org/spreadsheetml/2006/main" count="60" uniqueCount="54">
  <si>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</si>
  <si>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</si>
  <si>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</si>
  <si>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</si>
  <si>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</si>
  <si>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</si>
  <si>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</si>
  <si>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</si>
  <si>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</si>
  <si>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</si>
  <si>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</si>
  <si>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</si>
  <si>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</si>
  <si>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</si>
  <si>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</si>
  <si>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</si>
  <si>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</si>
  <si>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</si>
  <si>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</si>
  <si>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</si>
  <si>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</si>
  <si>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</si>
  <si>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</si>
  <si>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</si>
  <si>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</si>
  <si>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</si>
  <si>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</si>
  <si>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</si>
  <si>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</si>
  <si>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</si>
  <si>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</si>
  <si>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</si>
  <si>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</si>
  <si>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</si>
  <si>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</si>
  <si>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</si>
  <si>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</si>
  <si>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</si>
  <si>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</si>
  <si>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</si>
  <si>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</si>
  <si>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</si>
  <si>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Malaga - Gibraltar - Malaga (9.-15.11.2013)</t>
  </si>
  <si>
    <r>
      <t>Statistik</t>
    </r>
    <r>
      <rPr>
        <b/>
        <sz val="20"/>
        <rFont val="Arial"/>
        <family val="2"/>
      </rPr>
      <t xml:space="preserve"> Malaga - Gibraltar - Malaga (9.-15.11.2013)</t>
    </r>
  </si>
  <si>
    <t>Malaga</t>
  </si>
  <si>
    <t>Fuengirola</t>
  </si>
  <si>
    <t>Marbella</t>
  </si>
  <si>
    <t>Estepona</t>
  </si>
  <si>
    <t>Torreguadiaro</t>
  </si>
  <si>
    <t>Grenze - Gibraltar - Grenze</t>
  </si>
  <si>
    <t>La Línea de la C.</t>
  </si>
  <si>
    <t>Estacion Ferrea</t>
  </si>
  <si>
    <t>Ronda</t>
  </si>
  <si>
    <t>Puerto del Viento (1190 m) - Pizarra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</si>
</sst>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42</v>
      </c>
      <c r="B1" s="49"/>
      <c r="C1" s="49"/>
      <c r="D1" s="49"/>
      <c r="E1" s="49"/>
      <c r="F1" s="50"/>
      <c r="G1" s="52" t="s">
        <v>43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7" t="s">
        <v>35</v>
      </c>
      <c r="B4" s="43">
        <v>41587</v>
      </c>
      <c r="C4" s="44" t="s">
        <v>44</v>
      </c>
      <c r="D4" s="45"/>
      <c r="E4" s="46" t="s">
        <v>45</v>
      </c>
      <c r="F4" s="44">
        <v>34</v>
      </c>
      <c r="G4" s="10">
        <f>SUM(F4)</f>
        <v>34</v>
      </c>
      <c r="H4" s="11">
        <f>ROUND(PRODUCT(G4/1),0)</f>
        <v>34</v>
      </c>
      <c r="I4" s="11">
        <f>ROUND(PRODUCT(G4/COUNT(F4:F4)),0)</f>
        <v>34</v>
      </c>
      <c r="J4" s="36"/>
      <c r="K4" s="17">
        <f>SUM(J4)</f>
        <v>0</v>
      </c>
      <c r="L4" s="41" t="e">
        <f aca="true" t="shared" si="0" ref="L4:L10">IF(F4=0,0,ROUND(PRODUCT(F4/SUM(HOUR(J4),PRODUCT(MINUTE(J4)/60))),1))</f>
        <v>#DIV/0!</v>
      </c>
      <c r="M4" s="31">
        <v>43</v>
      </c>
      <c r="N4" s="36">
        <v>0.125</v>
      </c>
      <c r="O4" s="17">
        <f>SUM(N4)</f>
        <v>0.125</v>
      </c>
      <c r="P4" s="41">
        <f aca="true" t="shared" si="1" ref="P4:P10">IF(F4=0,0,ROUND(PRODUCT(F4/SUM(HOUR(N4),PRODUCT(MINUTE(N4)/60))),1))</f>
        <v>11.3</v>
      </c>
      <c r="Q4" s="17"/>
      <c r="R4" s="17">
        <f>SUM(Q4)</f>
        <v>0</v>
      </c>
      <c r="S4" s="11">
        <v>10</v>
      </c>
      <c r="T4" s="8">
        <v>10</v>
      </c>
      <c r="U4" s="12">
        <f aca="true" t="shared" si="2" ref="U4:U10">SUM(-S4,T4)</f>
        <v>0</v>
      </c>
      <c r="V4" s="11"/>
      <c r="W4" s="12">
        <f>SUM(V4)</f>
        <v>0</v>
      </c>
      <c r="X4" s="11">
        <f aca="true" t="shared" si="3" ref="X4:X10">SUM(S4,-T4,V4)</f>
        <v>0</v>
      </c>
      <c r="Y4" s="12">
        <f>SUM(X4)</f>
        <v>0</v>
      </c>
      <c r="Z4" s="12">
        <f aca="true" t="shared" si="4" ref="Z4:Z10">SUM(V4,-X4)</f>
        <v>0</v>
      </c>
      <c r="AA4" s="11">
        <v>15</v>
      </c>
      <c r="AB4" s="11"/>
      <c r="AC4" s="11"/>
      <c r="AD4" s="11"/>
      <c r="AE4" s="11"/>
      <c r="AF4" s="11"/>
      <c r="AG4" s="11"/>
      <c r="AH4" s="13">
        <f aca="true" t="shared" si="5" ref="AH4:AH10">SUM(AG4,-AF4)</f>
        <v>0</v>
      </c>
    </row>
    <row r="5" spans="1:34" ht="12.75">
      <c r="A5" s="47" t="s">
        <v>36</v>
      </c>
      <c r="B5" s="43">
        <v>41588</v>
      </c>
      <c r="C5" s="44" t="s">
        <v>45</v>
      </c>
      <c r="D5" s="45" t="s">
        <v>46</v>
      </c>
      <c r="E5" s="46" t="s">
        <v>47</v>
      </c>
      <c r="F5" s="44">
        <v>64</v>
      </c>
      <c r="G5" s="14">
        <f aca="true" t="shared" si="6" ref="G5:G10">SUM(G4,F5)</f>
        <v>98</v>
      </c>
      <c r="H5" s="8">
        <f>ROUND(PRODUCT(G5/2),0)</f>
        <v>49</v>
      </c>
      <c r="I5" s="8">
        <f>ROUND(PRODUCT(G5/COUNT(F4:F5)),0)</f>
        <v>49</v>
      </c>
      <c r="J5" s="37"/>
      <c r="K5" s="18">
        <f aca="true" t="shared" si="7" ref="K5:K10">SUM(J5,K4)</f>
        <v>0</v>
      </c>
      <c r="L5" s="41" t="e">
        <f t="shared" si="0"/>
        <v>#DIV/0!</v>
      </c>
      <c r="M5" s="32">
        <v>49</v>
      </c>
      <c r="N5" s="37">
        <v>0.2708333333333333</v>
      </c>
      <c r="O5" s="18">
        <f aca="true" t="shared" si="8" ref="O5:O10">SUM(N5,O4)</f>
        <v>0.3958333333333333</v>
      </c>
      <c r="P5" s="41">
        <f t="shared" si="1"/>
        <v>9.8</v>
      </c>
      <c r="Q5" s="18"/>
      <c r="R5" s="18">
        <f aca="true" t="shared" si="9" ref="R5:R10">SUM(Q5,R4)</f>
        <v>0</v>
      </c>
      <c r="S5" s="8">
        <v>10</v>
      </c>
      <c r="T5" s="8">
        <v>10</v>
      </c>
      <c r="U5" s="15">
        <f t="shared" si="2"/>
        <v>0</v>
      </c>
      <c r="V5" s="26"/>
      <c r="W5" s="15">
        <f aca="true" t="shared" si="10" ref="W5:W10">SUM(W4,V5)</f>
        <v>0</v>
      </c>
      <c r="X5" s="8">
        <f t="shared" si="3"/>
        <v>0</v>
      </c>
      <c r="Y5" s="15">
        <f aca="true" t="shared" si="11" ref="Y5:Y10">SUM(Y4,X5)</f>
        <v>0</v>
      </c>
      <c r="Z5" s="15">
        <f t="shared" si="4"/>
        <v>0</v>
      </c>
      <c r="AA5" s="8">
        <v>25</v>
      </c>
      <c r="AB5" s="8"/>
      <c r="AC5" s="27"/>
      <c r="AD5" s="26"/>
      <c r="AE5" s="27"/>
      <c r="AF5" s="27"/>
      <c r="AG5" s="27"/>
      <c r="AH5" s="16">
        <f t="shared" si="5"/>
        <v>0</v>
      </c>
    </row>
    <row r="6" spans="1:34" ht="12.75">
      <c r="A6" s="47" t="s">
        <v>37</v>
      </c>
      <c r="B6" s="43">
        <v>41589</v>
      </c>
      <c r="C6" s="44" t="s">
        <v>47</v>
      </c>
      <c r="D6" s="45"/>
      <c r="E6" s="46" t="s">
        <v>48</v>
      </c>
      <c r="F6" s="44">
        <v>26</v>
      </c>
      <c r="G6" s="14">
        <f t="shared" si="6"/>
        <v>124</v>
      </c>
      <c r="H6" s="8">
        <f>ROUND(PRODUCT(G6/3),0)</f>
        <v>41</v>
      </c>
      <c r="I6" s="8">
        <f>ROUND(PRODUCT(G6/COUNT(F4:F6)),0)</f>
        <v>41</v>
      </c>
      <c r="J6" s="37"/>
      <c r="K6" s="18">
        <f t="shared" si="7"/>
        <v>0</v>
      </c>
      <c r="L6" s="41" t="e">
        <f t="shared" si="0"/>
        <v>#DIV/0!</v>
      </c>
      <c r="M6" s="32">
        <v>33</v>
      </c>
      <c r="N6" s="37">
        <v>0.10416666666666667</v>
      </c>
      <c r="O6" s="18">
        <f t="shared" si="8"/>
        <v>0.5</v>
      </c>
      <c r="P6" s="41">
        <f t="shared" si="1"/>
        <v>10.4</v>
      </c>
      <c r="Q6" s="18"/>
      <c r="R6" s="18">
        <f t="shared" si="9"/>
        <v>0</v>
      </c>
      <c r="S6" s="8">
        <v>10</v>
      </c>
      <c r="T6" s="8">
        <v>10</v>
      </c>
      <c r="U6" s="15">
        <f t="shared" si="2"/>
        <v>0</v>
      </c>
      <c r="V6" s="26"/>
      <c r="W6" s="15">
        <f t="shared" si="10"/>
        <v>0</v>
      </c>
      <c r="X6" s="8">
        <f t="shared" si="3"/>
        <v>0</v>
      </c>
      <c r="Y6" s="15">
        <f t="shared" si="11"/>
        <v>0</v>
      </c>
      <c r="Z6" s="15">
        <f t="shared" si="4"/>
        <v>0</v>
      </c>
      <c r="AA6" s="8">
        <v>30</v>
      </c>
      <c r="AB6" s="8"/>
      <c r="AC6" s="27"/>
      <c r="AD6" s="26"/>
      <c r="AE6" s="27"/>
      <c r="AF6" s="27"/>
      <c r="AG6" s="27"/>
      <c r="AH6" s="16">
        <f t="shared" si="5"/>
        <v>0</v>
      </c>
    </row>
    <row r="7" spans="1:34" ht="12.75">
      <c r="A7" s="47" t="s">
        <v>38</v>
      </c>
      <c r="B7" s="43">
        <v>41590</v>
      </c>
      <c r="C7" s="44"/>
      <c r="D7" s="45" t="s">
        <v>48</v>
      </c>
      <c r="E7" s="46"/>
      <c r="F7" s="44"/>
      <c r="G7" s="14">
        <f t="shared" si="6"/>
        <v>124</v>
      </c>
      <c r="H7" s="8">
        <f>ROUND(PRODUCT(G7/4),0)</f>
        <v>31</v>
      </c>
      <c r="I7" s="8">
        <f>ROUND(PRODUCT(G7/COUNT(F4:F7)),0)</f>
        <v>41</v>
      </c>
      <c r="J7" s="37"/>
      <c r="K7" s="18">
        <f t="shared" si="7"/>
        <v>0</v>
      </c>
      <c r="L7" s="41">
        <f t="shared" si="0"/>
        <v>0</v>
      </c>
      <c r="M7" s="33"/>
      <c r="N7" s="37"/>
      <c r="O7" s="18">
        <f t="shared" si="8"/>
        <v>0.5</v>
      </c>
      <c r="P7" s="41">
        <f t="shared" si="1"/>
        <v>0</v>
      </c>
      <c r="Q7" s="18"/>
      <c r="R7" s="18">
        <f t="shared" si="9"/>
        <v>0</v>
      </c>
      <c r="S7" s="26"/>
      <c r="T7" s="26"/>
      <c r="U7" s="15">
        <f t="shared" si="2"/>
        <v>0</v>
      </c>
      <c r="V7" s="26"/>
      <c r="W7" s="15">
        <f t="shared" si="10"/>
        <v>0</v>
      </c>
      <c r="X7" s="8">
        <f t="shared" si="3"/>
        <v>0</v>
      </c>
      <c r="Y7" s="15">
        <f t="shared" si="11"/>
        <v>0</v>
      </c>
      <c r="Z7" s="15">
        <f t="shared" si="4"/>
        <v>0</v>
      </c>
      <c r="AA7" s="26"/>
      <c r="AB7" s="26"/>
      <c r="AC7" s="27"/>
      <c r="AD7" s="26"/>
      <c r="AE7" s="27"/>
      <c r="AF7" s="27"/>
      <c r="AG7" s="27"/>
      <c r="AH7" s="16">
        <f t="shared" si="5"/>
        <v>0</v>
      </c>
    </row>
    <row r="8" spans="1:34" ht="12.75">
      <c r="A8" s="47" t="s">
        <v>39</v>
      </c>
      <c r="B8" s="43">
        <v>41591</v>
      </c>
      <c r="C8" s="44" t="s">
        <v>48</v>
      </c>
      <c r="D8" s="45" t="s">
        <v>49</v>
      </c>
      <c r="E8" s="46" t="s">
        <v>50</v>
      </c>
      <c r="F8" s="44">
        <v>41</v>
      </c>
      <c r="G8" s="14">
        <f t="shared" si="6"/>
        <v>165</v>
      </c>
      <c r="H8" s="8">
        <f>ROUND(PRODUCT(G8/5),0)</f>
        <v>33</v>
      </c>
      <c r="I8" s="8">
        <f>ROUND(PRODUCT(G8/COUNT(F4:F8)),0)</f>
        <v>41</v>
      </c>
      <c r="J8" s="37"/>
      <c r="K8" s="18">
        <f t="shared" si="7"/>
        <v>0</v>
      </c>
      <c r="L8" s="41" t="e">
        <f t="shared" si="0"/>
        <v>#DIV/0!</v>
      </c>
      <c r="M8" s="33">
        <v>47</v>
      </c>
      <c r="N8" s="37">
        <v>0.25</v>
      </c>
      <c r="O8" s="18">
        <f t="shared" si="8"/>
        <v>0.75</v>
      </c>
      <c r="P8" s="41">
        <f t="shared" si="1"/>
        <v>6.8</v>
      </c>
      <c r="Q8" s="18"/>
      <c r="R8" s="18">
        <f t="shared" si="9"/>
        <v>0</v>
      </c>
      <c r="S8" s="8">
        <v>10</v>
      </c>
      <c r="T8" s="8">
        <v>10</v>
      </c>
      <c r="U8" s="15">
        <f t="shared" si="2"/>
        <v>0</v>
      </c>
      <c r="V8" s="26"/>
      <c r="W8" s="15">
        <f t="shared" si="10"/>
        <v>0</v>
      </c>
      <c r="X8" s="8">
        <f t="shared" si="3"/>
        <v>0</v>
      </c>
      <c r="Y8" s="15">
        <f t="shared" si="11"/>
        <v>0</v>
      </c>
      <c r="Z8" s="15">
        <f t="shared" si="4"/>
        <v>0</v>
      </c>
      <c r="AA8" s="26">
        <v>150</v>
      </c>
      <c r="AB8" s="26"/>
      <c r="AC8" s="27"/>
      <c r="AD8" s="26"/>
      <c r="AE8" s="27"/>
      <c r="AF8" s="27"/>
      <c r="AG8" s="27"/>
      <c r="AH8" s="16">
        <f t="shared" si="5"/>
        <v>0</v>
      </c>
    </row>
    <row r="9" spans="1:34" ht="12.75">
      <c r="A9" s="47" t="s">
        <v>40</v>
      </c>
      <c r="B9" s="43">
        <v>41592</v>
      </c>
      <c r="C9" s="44" t="s">
        <v>50</v>
      </c>
      <c r="D9" s="45"/>
      <c r="E9" s="46" t="s">
        <v>51</v>
      </c>
      <c r="F9" s="44">
        <v>13</v>
      </c>
      <c r="G9" s="14">
        <f t="shared" si="6"/>
        <v>178</v>
      </c>
      <c r="H9" s="8">
        <f>ROUND(PRODUCT(G9/6),0)</f>
        <v>30</v>
      </c>
      <c r="I9" s="8">
        <f>ROUND(PRODUCT(G9/COUNT(F4:F9)),0)</f>
        <v>36</v>
      </c>
      <c r="J9" s="37"/>
      <c r="K9" s="18">
        <f t="shared" si="7"/>
        <v>0</v>
      </c>
      <c r="L9" s="41" t="e">
        <f t="shared" si="0"/>
        <v>#DIV/0!</v>
      </c>
      <c r="M9" s="33">
        <v>33</v>
      </c>
      <c r="N9" s="37">
        <v>0.0625</v>
      </c>
      <c r="O9" s="18">
        <f t="shared" si="8"/>
        <v>0.8125</v>
      </c>
      <c r="P9" s="41">
        <f t="shared" si="1"/>
        <v>8.7</v>
      </c>
      <c r="Q9" s="18"/>
      <c r="R9" s="18">
        <f t="shared" si="9"/>
        <v>0</v>
      </c>
      <c r="S9" s="8">
        <v>10</v>
      </c>
      <c r="T9" s="8">
        <v>10</v>
      </c>
      <c r="U9" s="15">
        <f t="shared" si="2"/>
        <v>0</v>
      </c>
      <c r="V9" s="26"/>
      <c r="W9" s="15">
        <f t="shared" si="10"/>
        <v>0</v>
      </c>
      <c r="X9" s="8">
        <f t="shared" si="3"/>
        <v>0</v>
      </c>
      <c r="Y9" s="15">
        <f t="shared" si="11"/>
        <v>0</v>
      </c>
      <c r="Z9" s="15">
        <f t="shared" si="4"/>
        <v>0</v>
      </c>
      <c r="AA9" s="26">
        <v>20</v>
      </c>
      <c r="AB9" s="26"/>
      <c r="AC9" s="27"/>
      <c r="AD9" s="26"/>
      <c r="AE9" s="27"/>
      <c r="AF9" s="27"/>
      <c r="AG9" s="27"/>
      <c r="AH9" s="16">
        <f t="shared" si="5"/>
        <v>0</v>
      </c>
    </row>
    <row r="10" spans="1:34" ht="12.75">
      <c r="A10" s="47" t="s">
        <v>41</v>
      </c>
      <c r="B10" s="43">
        <v>41593</v>
      </c>
      <c r="C10" s="44" t="s">
        <v>52</v>
      </c>
      <c r="D10" s="45" t="s">
        <v>53</v>
      </c>
      <c r="E10" s="46" t="s">
        <v>44</v>
      </c>
      <c r="F10" s="44">
        <v>102</v>
      </c>
      <c r="G10" s="14">
        <f t="shared" si="6"/>
        <v>280</v>
      </c>
      <c r="H10" s="8">
        <f>ROUND(PRODUCT(G10/7),0)</f>
        <v>40</v>
      </c>
      <c r="I10" s="8">
        <f>ROUND(PRODUCT(G10/COUNT(F4:F10)),0)</f>
        <v>47</v>
      </c>
      <c r="J10" s="37"/>
      <c r="K10" s="18">
        <f t="shared" si="7"/>
        <v>0</v>
      </c>
      <c r="L10" s="41" t="e">
        <f t="shared" si="0"/>
        <v>#DIV/0!</v>
      </c>
      <c r="M10" s="32">
        <v>59</v>
      </c>
      <c r="N10" s="37">
        <v>0.375</v>
      </c>
      <c r="O10" s="18">
        <f t="shared" si="8"/>
        <v>1.1875</v>
      </c>
      <c r="P10" s="41">
        <f t="shared" si="1"/>
        <v>11.3</v>
      </c>
      <c r="Q10" s="18"/>
      <c r="R10" s="18">
        <f t="shared" si="9"/>
        <v>0</v>
      </c>
      <c r="S10" s="26">
        <v>750</v>
      </c>
      <c r="T10" s="26">
        <v>10</v>
      </c>
      <c r="U10" s="15">
        <f t="shared" si="2"/>
        <v>-740</v>
      </c>
      <c r="V10" s="26"/>
      <c r="W10" s="15">
        <f t="shared" si="10"/>
        <v>0</v>
      </c>
      <c r="X10" s="8">
        <f t="shared" si="3"/>
        <v>740</v>
      </c>
      <c r="Y10" s="15">
        <f t="shared" si="11"/>
        <v>740</v>
      </c>
      <c r="Z10" s="15">
        <f t="shared" si="4"/>
        <v>-740</v>
      </c>
      <c r="AA10" s="26">
        <v>1190</v>
      </c>
      <c r="AB10" s="26"/>
      <c r="AC10" s="27"/>
      <c r="AD10" s="26"/>
      <c r="AE10" s="27"/>
      <c r="AF10" s="27"/>
      <c r="AG10" s="27"/>
      <c r="AH10" s="16">
        <f t="shared" si="5"/>
        <v>0</v>
      </c>
    </row>
    <row r="11" spans="1:34" ht="12.75">
      <c r="A11" s="28" t="s">
        <v>5</v>
      </c>
      <c r="B11" s="55"/>
      <c r="C11" s="56"/>
      <c r="D11" s="56"/>
      <c r="E11" s="57"/>
      <c r="F11" s="29">
        <f>SUM(F4:F10)</f>
        <v>280</v>
      </c>
      <c r="G11" s="19">
        <f>G10</f>
        <v>280</v>
      </c>
      <c r="H11" s="19">
        <f>H10</f>
        <v>40</v>
      </c>
      <c r="I11" s="19">
        <f>I10</f>
        <v>47</v>
      </c>
      <c r="J11" s="20">
        <f>SUM(J4:J10)</f>
        <v>0</v>
      </c>
      <c r="K11" s="35" t="e">
        <f>F11/SUM(HOUR(J11)+(ROUNDDOWN(J11,0)*24),PRODUCT(MINUTE(J11)/60))</f>
        <v>#DIV/0!</v>
      </c>
      <c r="L11" s="40" t="e">
        <f>SUM(L4:L10)/COUNT(F4:F10)</f>
        <v>#DIV/0!</v>
      </c>
      <c r="M11" s="42">
        <f>PRODUCT(SUM(M4:M10),1/COUNT(M4:M10))</f>
        <v>44</v>
      </c>
      <c r="N11" s="20">
        <f>SUM(N4:N10)</f>
        <v>1.1875</v>
      </c>
      <c r="O11" s="35">
        <f>F11/SUM(HOUR(N11)+(ROUNDDOWN(N11,0)*24),PRODUCT(MINUTE(N11)/60))</f>
        <v>9.824561403508772</v>
      </c>
      <c r="P11" s="40">
        <f>SUM(P4:P10)/COUNT(F4:F10)</f>
        <v>9.716666666666667</v>
      </c>
      <c r="Q11" s="20">
        <f>SUM(Q4:Q10)</f>
        <v>0</v>
      </c>
      <c r="R11" s="19"/>
      <c r="S11" s="19">
        <f>ROUND(SUM(S4:S10)/COUNT(S4:S10),0)</f>
        <v>133</v>
      </c>
      <c r="T11" s="19">
        <f>ROUND(SUM(T4:T10)/COUNT(T4:T10),0)</f>
        <v>10</v>
      </c>
      <c r="U11" s="21">
        <f>SUM(U4:U10)</f>
        <v>-740</v>
      </c>
      <c r="V11" s="19" t="e">
        <f>ROUND(SUM(V4:V10)/COUNT(V4:V10),0)</f>
        <v>#DIV/0!</v>
      </c>
      <c r="W11" s="19" t="e">
        <f>SUM(#REF!)</f>
        <v>#REF!</v>
      </c>
      <c r="X11" s="19" t="e">
        <f>ROUND(SUM(X4:X10)/COUNT(V4:V10),0)</f>
        <v>#DIV/0!</v>
      </c>
      <c r="Y11" s="19" t="e">
        <f>SUM(#REF!)</f>
        <v>#REF!</v>
      </c>
      <c r="Z11" s="21">
        <f>SUM(Z4:Z10)</f>
        <v>-740</v>
      </c>
      <c r="AA11" s="19">
        <f>ROUND(SUM(AA4:AA10)/COUNT(AA4:AA10),0)</f>
        <v>238</v>
      </c>
      <c r="AB11" s="34" t="e">
        <f aca="true" t="shared" si="12" ref="AB11:AG11">SUM(AB4:AB10)/COUNT(AB4:AB10)</f>
        <v>#DIV/0!</v>
      </c>
      <c r="AC11" s="34" t="e">
        <f t="shared" si="12"/>
        <v>#DIV/0!</v>
      </c>
      <c r="AD11" s="34" t="e">
        <f t="shared" si="12"/>
        <v>#DIV/0!</v>
      </c>
      <c r="AE11" s="34" t="e">
        <f t="shared" si="12"/>
        <v>#DIV/0!</v>
      </c>
      <c r="AF11" s="34" t="e">
        <f t="shared" si="12"/>
        <v>#DIV/0!</v>
      </c>
      <c r="AG11" s="34" t="e">
        <f t="shared" si="12"/>
        <v>#DIV/0!</v>
      </c>
      <c r="AH11" s="34" t="e">
        <f>SUM(AH4:AH10)/COUNT(AG4:AG10)</f>
        <v>#DIV/0!</v>
      </c>
    </row>
    <row r="12" spans="17:25" ht="12.75">
      <c r="Q12" s="8"/>
      <c r="R12" s="8"/>
      <c r="S12" s="8"/>
      <c r="W12" s="15"/>
      <c r="Y12" s="15"/>
    </row>
    <row r="13" spans="15:27" ht="12.75">
      <c r="O13" s="8"/>
      <c r="P13" s="8"/>
      <c r="Q13" s="8"/>
      <c r="R13" s="30"/>
      <c r="S13" s="8"/>
      <c r="T13" s="8"/>
      <c r="U13" s="8"/>
      <c r="V13" s="8"/>
      <c r="W13" s="15"/>
      <c r="X13" s="8"/>
      <c r="Y13" s="15"/>
      <c r="Z13" s="8"/>
      <c r="AA13" s="8"/>
    </row>
    <row r="14" spans="14:27" ht="12.75">
      <c r="N14" s="39"/>
      <c r="O14" s="8"/>
      <c r="P14" s="8"/>
      <c r="Q14" s="38"/>
      <c r="R14" s="38"/>
      <c r="S14" s="8"/>
      <c r="T14" s="8"/>
      <c r="U14" s="8"/>
      <c r="V14" s="8"/>
      <c r="W14" s="8"/>
      <c r="X14" s="8"/>
      <c r="Y14" s="8"/>
      <c r="Z14" s="8"/>
      <c r="AA14" s="8"/>
    </row>
    <row r="15" spans="15:27" ht="12.75">
      <c r="O15" s="8"/>
      <c r="P15" s="8"/>
      <c r="Q15" s="38"/>
      <c r="R15" s="38"/>
      <c r="S15" s="8"/>
      <c r="T15" s="8"/>
      <c r="U15" s="8"/>
      <c r="V15" s="8"/>
      <c r="W15" s="8"/>
      <c r="X15" s="8"/>
      <c r="Y15" s="8"/>
      <c r="Z15" s="8"/>
      <c r="AA15" s="8"/>
    </row>
    <row r="16" spans="15:27" ht="12.75">
      <c r="O16" s="8"/>
      <c r="P16" s="8"/>
      <c r="Q16" s="8"/>
      <c r="R16" s="38"/>
      <c r="S16" s="8"/>
      <c r="T16" s="8"/>
      <c r="U16" s="8"/>
      <c r="V16" s="8"/>
      <c r="W16" s="8"/>
      <c r="X16" s="8"/>
      <c r="Y16" s="8"/>
      <c r="Z16" s="8"/>
      <c r="AA16" s="8"/>
    </row>
    <row r="17" spans="15:27" ht="12.75"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</sheetData>
  <mergeCells count="4">
    <mergeCell ref="A1:F1"/>
    <mergeCell ref="A2:F2"/>
    <mergeCell ref="G1:AH1"/>
    <mergeCell ref="B11:E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2016-04-16T06:09:33Z</dcterms:modified>
  <cp:category/>
  <cp:version/>
  <cp:contentType/>
  <cp:contentStatus/>
</cp:coreProperties>
</file>