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<sst xmlns="http://schemas.openxmlformats.org/spreadsheetml/2006/main" count="95" uniqueCount="81">
  <si>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</si>
  <si>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</si>
  <si>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</si>
  <si>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</si>
  <si>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</si>
  <si>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</si>
  <si>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</si>
  <si>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</si>
  <si>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</si>
  <si>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</si>
  <si>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</si>
  <si>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</si>
  <si>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</si>
  <si>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</si>
  <si>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</si>
  <si>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</si>
  <si>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</si>
  <si>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</si>
  <si>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</si>
  <si>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</si>
  <si>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</si>
  <si>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</si>
  <si>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</si>
  <si>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</si>
  <si>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</si>
  <si>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</si>
  <si>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</si>
  <si>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</si>
  <si>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</si>
  <si>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</si>
  <si>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</si>
  <si>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</si>
  <si>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</si>
  <si>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</si>
  <si>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</si>
  <si>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</si>
  <si>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</si>
  <si>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</si>
  <si>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</si>
  <si>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</si>
  <si>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</si>
  <si>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</si>
  <si>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</si>
  <si>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</si>
  <si>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</si>
  <si>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</si>
  <si>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</si>
  <si>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</si>
  <si>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</si>
  <si>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</si>
  <si>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Mainz - Vilnius (3.-17.8.2000)</t>
  </si>
  <si>
    <r>
      <t>Statistik</t>
    </r>
    <r>
      <rPr>
        <b/>
        <sz val="20"/>
        <rFont val="Arial"/>
        <family val="2"/>
      </rPr>
      <t xml:space="preserve"> Mainz - Vilnius (3.-17.8.2000)</t>
    </r>
  </si>
  <si>
    <t>Mainz</t>
  </si>
  <si>
    <t>Kahl - Mömbris Königshofen - Laufach</t>
  </si>
  <si>
    <t>Lohr</t>
  </si>
  <si>
    <t>Bamberg</t>
  </si>
  <si>
    <t>Hollfeld - Bayreuth - Fichtelberg</t>
  </si>
  <si>
    <t>Marktredwitz</t>
  </si>
  <si>
    <t>Eger - Karlsbad</t>
  </si>
  <si>
    <t>Bukov</t>
  </si>
  <si>
    <t>Prag</t>
  </si>
  <si>
    <t>Kutna Hora</t>
  </si>
  <si>
    <t>Caslav - Trhová - Kamenie - Hlinskov - Politschka - Vendoli - Hradec</t>
  </si>
  <si>
    <t>Olomouc - Hranice - Roznov - Makov</t>
  </si>
  <si>
    <t>Cadca</t>
  </si>
  <si>
    <t>Nova Bystrica - Vychylovka - Demanova Trdosín - Trstená - Suchá Hora</t>
  </si>
  <si>
    <t>Zakopane</t>
  </si>
  <si>
    <t>Krakow</t>
  </si>
  <si>
    <t>Sandomierz</t>
  </si>
  <si>
    <t>Zawichost - Anopol - Józefów - Poniatora - Belzyce</t>
  </si>
  <si>
    <t>Lublin</t>
  </si>
  <si>
    <t>Lubartow - Wohyn - Bereza - Miedzyrzec Podlaski - Losice</t>
  </si>
  <si>
    <t>Siemiatycze</t>
  </si>
  <si>
    <t>Bielsk Podlaski - Wojszki - Solnicki - Bialystok</t>
  </si>
  <si>
    <t>Augustow</t>
  </si>
  <si>
    <t>Lazdijai - Alytus - Daugai</t>
  </si>
  <si>
    <t>Pirciupiai</t>
  </si>
  <si>
    <t>S.Tarpuis - S.Trakai - Trakai</t>
  </si>
  <si>
    <t>Vilnius</t>
  </si>
  <si>
    <t>Gemünden - Wernetal - Schweinfurt</t>
  </si>
  <si>
    <t>Konice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</si>
</sst>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2" t="s">
        <v>50</v>
      </c>
      <c r="B1" s="53"/>
      <c r="C1" s="53"/>
      <c r="D1" s="53"/>
      <c r="E1" s="53"/>
      <c r="F1" s="54"/>
      <c r="G1" s="56" t="s">
        <v>51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.75">
      <c r="A2" s="55"/>
      <c r="B2" s="55"/>
      <c r="C2" s="55"/>
      <c r="D2" s="55"/>
      <c r="E2" s="55"/>
      <c r="F2" s="55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40</v>
      </c>
      <c r="M3" s="24" t="s">
        <v>25</v>
      </c>
      <c r="N3" s="24" t="s">
        <v>14</v>
      </c>
      <c r="O3" s="25" t="s">
        <v>33</v>
      </c>
      <c r="P3" s="24" t="s">
        <v>39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4" t="s">
        <v>41</v>
      </c>
      <c r="B4" s="45">
        <v>36741</v>
      </c>
      <c r="C4" s="46" t="s">
        <v>52</v>
      </c>
      <c r="D4" s="47" t="s">
        <v>53</v>
      </c>
      <c r="E4" s="4" t="s">
        <v>54</v>
      </c>
      <c r="F4" s="46">
        <v>130</v>
      </c>
      <c r="G4" s="12">
        <f>SUM(F4)</f>
        <v>130</v>
      </c>
      <c r="H4" s="13">
        <f>ROUND(PRODUCT(G4/1),0)</f>
        <v>130</v>
      </c>
      <c r="I4" s="13">
        <f>ROUND(PRODUCT(G4/COUNT(F4:F4)),0)</f>
        <v>130</v>
      </c>
      <c r="J4" s="38">
        <v>0.4166666666666667</v>
      </c>
      <c r="K4" s="19">
        <f>SUM(J4)</f>
        <v>0.4166666666666667</v>
      </c>
      <c r="L4" s="50">
        <f aca="true" t="shared" si="0" ref="L4:L18">IF(F4=0,0,ROUND(PRODUCT(F4/SUM(HOUR(J4),PRODUCT(MINUTE(J4)/60))),1))</f>
        <v>13</v>
      </c>
      <c r="M4" s="33"/>
      <c r="N4" s="38">
        <v>0.4375</v>
      </c>
      <c r="O4" s="19">
        <f>SUM(N4)</f>
        <v>0.4375</v>
      </c>
      <c r="P4" s="50">
        <f aca="true" t="shared" si="1" ref="P4:P18">IF(F4=0,0,ROUND(PRODUCT(F4/SUM(HOUR(N4),PRODUCT(MINUTE(N4)/60))),1))</f>
        <v>12.4</v>
      </c>
      <c r="Q4" s="19">
        <f aca="true" t="shared" si="2" ref="Q4:Q18">SUM(N4,-J4)</f>
        <v>0.020833333333333315</v>
      </c>
      <c r="R4" s="19">
        <f>SUM(Q4)</f>
        <v>0.020833333333333315</v>
      </c>
      <c r="S4" s="13"/>
      <c r="T4" s="10"/>
      <c r="U4" s="14">
        <f>SUM(-S4,T4)</f>
        <v>0</v>
      </c>
      <c r="V4" s="13"/>
      <c r="W4" s="14">
        <f>SUM(V4)</f>
        <v>0</v>
      </c>
      <c r="X4" s="13">
        <f aca="true" t="shared" si="3" ref="X4:X18">SUM(S4,-T4,V4)</f>
        <v>0</v>
      </c>
      <c r="Y4" s="14">
        <f>SUM(X4)</f>
        <v>0</v>
      </c>
      <c r="Z4" s="14">
        <f aca="true" t="shared" si="4" ref="Z4:Z18">SUM(V4,-X4)</f>
        <v>0</v>
      </c>
      <c r="AA4" s="13"/>
      <c r="AB4" s="13"/>
      <c r="AC4" s="13"/>
      <c r="AD4" s="13"/>
      <c r="AE4" s="13"/>
      <c r="AF4" s="13"/>
      <c r="AG4" s="13"/>
      <c r="AH4" s="15">
        <f>SUM(AG4,-AF4)</f>
        <v>0</v>
      </c>
    </row>
    <row r="5" spans="1:34" ht="12.75">
      <c r="A5" s="44" t="s">
        <v>42</v>
      </c>
      <c r="B5" s="45">
        <v>36742</v>
      </c>
      <c r="C5" s="46" t="s">
        <v>54</v>
      </c>
      <c r="D5" s="47" t="s">
        <v>79</v>
      </c>
      <c r="E5" s="4" t="s">
        <v>55</v>
      </c>
      <c r="F5" s="46">
        <v>151</v>
      </c>
      <c r="G5" s="16">
        <f>SUM(G4,F5)</f>
        <v>281</v>
      </c>
      <c r="H5" s="10">
        <f>ROUND(PRODUCT(G5/2),0)</f>
        <v>141</v>
      </c>
      <c r="I5" s="10">
        <f>ROUND(PRODUCT(G5/COUNT(F4:F5)),0)</f>
        <v>141</v>
      </c>
      <c r="J5" s="39">
        <v>0.375</v>
      </c>
      <c r="K5" s="20">
        <f aca="true" t="shared" si="5" ref="K5:K18">SUM(J5,K4)</f>
        <v>0.7916666666666667</v>
      </c>
      <c r="L5" s="50">
        <f t="shared" si="0"/>
        <v>16.8</v>
      </c>
      <c r="M5" s="34"/>
      <c r="N5" s="39">
        <v>0.4166666666666667</v>
      </c>
      <c r="O5" s="20">
        <f aca="true" t="shared" si="6" ref="O5:O18">SUM(N5,O4)</f>
        <v>0.8541666666666667</v>
      </c>
      <c r="P5" s="50">
        <f t="shared" si="1"/>
        <v>15.1</v>
      </c>
      <c r="Q5" s="20">
        <f t="shared" si="2"/>
        <v>0.041666666666666685</v>
      </c>
      <c r="R5" s="20">
        <f>SUM(Q5,R4)</f>
        <v>0.0625</v>
      </c>
      <c r="S5" s="10"/>
      <c r="T5" s="10"/>
      <c r="U5" s="17">
        <f>SUM(-S5,T5)</f>
        <v>0</v>
      </c>
      <c r="V5" s="28"/>
      <c r="W5" s="17">
        <f aca="true" t="shared" si="7" ref="W5:W18">SUM(W4,V5)</f>
        <v>0</v>
      </c>
      <c r="X5" s="10">
        <f t="shared" si="3"/>
        <v>0</v>
      </c>
      <c r="Y5" s="17">
        <f>SUM(Y4,X5)</f>
        <v>0</v>
      </c>
      <c r="Z5" s="17">
        <f t="shared" si="4"/>
        <v>0</v>
      </c>
      <c r="AA5" s="10"/>
      <c r="AB5" s="10"/>
      <c r="AC5" s="29"/>
      <c r="AD5" s="28"/>
      <c r="AE5" s="29"/>
      <c r="AF5" s="29"/>
      <c r="AG5" s="29"/>
      <c r="AH5" s="18">
        <f>SUM(AG5,-AF5)</f>
        <v>0</v>
      </c>
    </row>
    <row r="6" spans="1:34" ht="12.75">
      <c r="A6" s="44" t="s">
        <v>43</v>
      </c>
      <c r="B6" s="45">
        <v>36743</v>
      </c>
      <c r="C6" s="46" t="s">
        <v>55</v>
      </c>
      <c r="D6" s="47" t="s">
        <v>56</v>
      </c>
      <c r="E6" s="4" t="s">
        <v>57</v>
      </c>
      <c r="F6" s="46">
        <v>111</v>
      </c>
      <c r="G6" s="16">
        <f aca="true" t="shared" si="8" ref="G6:G18">SUM(G5,F6)</f>
        <v>392</v>
      </c>
      <c r="H6" s="10">
        <f>ROUND(PRODUCT(G6/3),0)</f>
        <v>131</v>
      </c>
      <c r="I6" s="10">
        <f>ROUND(PRODUCT(G6/COUNT(F4:F6)),0)</f>
        <v>131</v>
      </c>
      <c r="J6" s="39">
        <v>0.3333333333333333</v>
      </c>
      <c r="K6" s="20">
        <f t="shared" si="5"/>
        <v>1.125</v>
      </c>
      <c r="L6" s="50">
        <f t="shared" si="0"/>
        <v>13.9</v>
      </c>
      <c r="M6" s="34"/>
      <c r="N6" s="39">
        <v>0.4166666666666667</v>
      </c>
      <c r="O6" s="20">
        <f t="shared" si="6"/>
        <v>1.2708333333333335</v>
      </c>
      <c r="P6" s="50">
        <f t="shared" si="1"/>
        <v>11.1</v>
      </c>
      <c r="Q6" s="20">
        <f t="shared" si="2"/>
        <v>0.08333333333333337</v>
      </c>
      <c r="R6" s="20">
        <f aca="true" t="shared" si="9" ref="R6:R18">SUM(Q6,R5)</f>
        <v>0.14583333333333337</v>
      </c>
      <c r="S6" s="10"/>
      <c r="T6" s="28"/>
      <c r="U6" s="17">
        <f aca="true" t="shared" si="10" ref="U6:U18">SUM(-S6,T6)</f>
        <v>0</v>
      </c>
      <c r="V6" s="28"/>
      <c r="W6" s="17">
        <f t="shared" si="7"/>
        <v>0</v>
      </c>
      <c r="X6" s="10">
        <f t="shared" si="3"/>
        <v>0</v>
      </c>
      <c r="Y6" s="17">
        <f aca="true" t="shared" si="11" ref="Y6:Y18">SUM(Y5,X6)</f>
        <v>0</v>
      </c>
      <c r="Z6" s="17">
        <f t="shared" si="4"/>
        <v>0</v>
      </c>
      <c r="AA6" s="10"/>
      <c r="AB6" s="10"/>
      <c r="AC6" s="29"/>
      <c r="AD6" s="28"/>
      <c r="AE6" s="29"/>
      <c r="AF6" s="29"/>
      <c r="AG6" s="29"/>
      <c r="AH6" s="18">
        <f aca="true" t="shared" si="12" ref="AH6:AH18">SUM(AG6,-AF6)</f>
        <v>0</v>
      </c>
    </row>
    <row r="7" spans="1:34" ht="12.75">
      <c r="A7" s="44" t="s">
        <v>44</v>
      </c>
      <c r="B7" s="45">
        <v>36744</v>
      </c>
      <c r="C7" s="46" t="s">
        <v>57</v>
      </c>
      <c r="D7" s="47" t="s">
        <v>58</v>
      </c>
      <c r="E7" s="4" t="s">
        <v>59</v>
      </c>
      <c r="F7" s="46">
        <v>130</v>
      </c>
      <c r="G7" s="16">
        <f t="shared" si="8"/>
        <v>522</v>
      </c>
      <c r="H7" s="10">
        <f>ROUND(PRODUCT(G7/4),0)</f>
        <v>131</v>
      </c>
      <c r="I7" s="10">
        <f>ROUND(PRODUCT(G7/COUNT(F4:F7)),0)</f>
        <v>131</v>
      </c>
      <c r="J7" s="39">
        <v>0.375</v>
      </c>
      <c r="K7" s="20">
        <f t="shared" si="5"/>
        <v>1.5</v>
      </c>
      <c r="L7" s="50">
        <f t="shared" si="0"/>
        <v>14.4</v>
      </c>
      <c r="M7" s="35"/>
      <c r="N7" s="39">
        <v>0.4375</v>
      </c>
      <c r="O7" s="20">
        <f t="shared" si="6"/>
        <v>1.7083333333333335</v>
      </c>
      <c r="P7" s="50">
        <f t="shared" si="1"/>
        <v>12.4</v>
      </c>
      <c r="Q7" s="20">
        <f t="shared" si="2"/>
        <v>0.0625</v>
      </c>
      <c r="R7" s="20">
        <f t="shared" si="9"/>
        <v>0.20833333333333337</v>
      </c>
      <c r="S7" s="28"/>
      <c r="T7" s="28"/>
      <c r="U7" s="17">
        <f t="shared" si="10"/>
        <v>0</v>
      </c>
      <c r="V7" s="28"/>
      <c r="W7" s="17">
        <f t="shared" si="7"/>
        <v>0</v>
      </c>
      <c r="X7" s="10">
        <f t="shared" si="3"/>
        <v>0</v>
      </c>
      <c r="Y7" s="17">
        <f t="shared" si="11"/>
        <v>0</v>
      </c>
      <c r="Z7" s="17">
        <f t="shared" si="4"/>
        <v>0</v>
      </c>
      <c r="AA7" s="28"/>
      <c r="AB7" s="28"/>
      <c r="AC7" s="29"/>
      <c r="AD7" s="28"/>
      <c r="AE7" s="29"/>
      <c r="AF7" s="29"/>
      <c r="AG7" s="29"/>
      <c r="AH7" s="18">
        <f t="shared" si="12"/>
        <v>0</v>
      </c>
    </row>
    <row r="8" spans="1:34" ht="12.75">
      <c r="A8" s="44" t="s">
        <v>45</v>
      </c>
      <c r="B8" s="45">
        <v>36745</v>
      </c>
      <c r="C8" s="46" t="s">
        <v>59</v>
      </c>
      <c r="D8" s="47" t="s">
        <v>60</v>
      </c>
      <c r="E8" s="4" t="s">
        <v>61</v>
      </c>
      <c r="F8" s="46">
        <v>137</v>
      </c>
      <c r="G8" s="16">
        <f t="shared" si="8"/>
        <v>659</v>
      </c>
      <c r="H8" s="10">
        <f>ROUND(PRODUCT(G8/5),0)</f>
        <v>132</v>
      </c>
      <c r="I8" s="10">
        <f>ROUND(PRODUCT(G8/COUNT(F4:F8)),0)</f>
        <v>132</v>
      </c>
      <c r="J8" s="39">
        <v>0.2708333333333333</v>
      </c>
      <c r="K8" s="20">
        <f t="shared" si="5"/>
        <v>1.7708333333333333</v>
      </c>
      <c r="L8" s="50">
        <f t="shared" si="0"/>
        <v>21.1</v>
      </c>
      <c r="M8" s="35"/>
      <c r="N8" s="39">
        <v>0.3541666666666667</v>
      </c>
      <c r="O8" s="20">
        <f t="shared" si="6"/>
        <v>2.0625</v>
      </c>
      <c r="P8" s="50">
        <f t="shared" si="1"/>
        <v>16.1</v>
      </c>
      <c r="Q8" s="20">
        <f t="shared" si="2"/>
        <v>0.08333333333333337</v>
      </c>
      <c r="R8" s="20">
        <f t="shared" si="9"/>
        <v>0.29166666666666674</v>
      </c>
      <c r="S8" s="28"/>
      <c r="T8" s="28"/>
      <c r="U8" s="17">
        <f t="shared" si="10"/>
        <v>0</v>
      </c>
      <c r="V8" s="28"/>
      <c r="W8" s="17">
        <f t="shared" si="7"/>
        <v>0</v>
      </c>
      <c r="X8" s="10">
        <f t="shared" si="3"/>
        <v>0</v>
      </c>
      <c r="Y8" s="17">
        <f t="shared" si="11"/>
        <v>0</v>
      </c>
      <c r="Z8" s="17">
        <f t="shared" si="4"/>
        <v>0</v>
      </c>
      <c r="AA8" s="28"/>
      <c r="AB8" s="28"/>
      <c r="AC8" s="29"/>
      <c r="AD8" s="28"/>
      <c r="AE8" s="29"/>
      <c r="AF8" s="29"/>
      <c r="AG8" s="29"/>
      <c r="AH8" s="18">
        <f t="shared" si="12"/>
        <v>0</v>
      </c>
    </row>
    <row r="9" spans="1:34" ht="12.75">
      <c r="A9" s="44" t="s">
        <v>46</v>
      </c>
      <c r="B9" s="45">
        <v>36746</v>
      </c>
      <c r="C9" s="46" t="s">
        <v>61</v>
      </c>
      <c r="D9" s="47" t="s">
        <v>62</v>
      </c>
      <c r="E9" s="4" t="s">
        <v>80</v>
      </c>
      <c r="F9" s="46">
        <v>144</v>
      </c>
      <c r="G9" s="16">
        <f t="shared" si="8"/>
        <v>803</v>
      </c>
      <c r="H9" s="10">
        <f>ROUND(PRODUCT(G9/6),0)</f>
        <v>134</v>
      </c>
      <c r="I9" s="10">
        <f>ROUND(PRODUCT(G9/COUNT(F4:F9)),0)</f>
        <v>134</v>
      </c>
      <c r="J9" s="39">
        <v>0.375</v>
      </c>
      <c r="K9" s="20">
        <f t="shared" si="5"/>
        <v>2.145833333333333</v>
      </c>
      <c r="L9" s="50">
        <f t="shared" si="0"/>
        <v>16</v>
      </c>
      <c r="M9" s="35"/>
      <c r="N9" s="39">
        <v>0.4166666666666667</v>
      </c>
      <c r="O9" s="20">
        <f t="shared" si="6"/>
        <v>2.4791666666666665</v>
      </c>
      <c r="P9" s="50">
        <f t="shared" si="1"/>
        <v>14.4</v>
      </c>
      <c r="Q9" s="20">
        <f t="shared" si="2"/>
        <v>0.041666666666666685</v>
      </c>
      <c r="R9" s="20">
        <f t="shared" si="9"/>
        <v>0.3333333333333334</v>
      </c>
      <c r="S9" s="28"/>
      <c r="T9" s="28"/>
      <c r="U9" s="17">
        <f t="shared" si="10"/>
        <v>0</v>
      </c>
      <c r="V9" s="28"/>
      <c r="W9" s="17">
        <f t="shared" si="7"/>
        <v>0</v>
      </c>
      <c r="X9" s="10">
        <f t="shared" si="3"/>
        <v>0</v>
      </c>
      <c r="Y9" s="17">
        <f t="shared" si="11"/>
        <v>0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12.75">
      <c r="A10" s="44" t="s">
        <v>47</v>
      </c>
      <c r="B10" s="45">
        <v>36747</v>
      </c>
      <c r="C10" s="46" t="s">
        <v>80</v>
      </c>
      <c r="D10" s="47" t="s">
        <v>63</v>
      </c>
      <c r="E10" s="4" t="s">
        <v>64</v>
      </c>
      <c r="F10" s="46">
        <v>164</v>
      </c>
      <c r="G10" s="16">
        <f t="shared" si="8"/>
        <v>967</v>
      </c>
      <c r="H10" s="10">
        <f>ROUND(PRODUCT(G10/7),0)</f>
        <v>138</v>
      </c>
      <c r="I10" s="10">
        <f>ROUND(PRODUCT(G10/COUNT(F4:F10)),0)</f>
        <v>138</v>
      </c>
      <c r="J10" s="39">
        <v>0.375</v>
      </c>
      <c r="K10" s="20">
        <f t="shared" si="5"/>
        <v>2.520833333333333</v>
      </c>
      <c r="L10" s="50">
        <f t="shared" si="0"/>
        <v>18.2</v>
      </c>
      <c r="M10" s="34"/>
      <c r="N10" s="39">
        <v>0.4375</v>
      </c>
      <c r="O10" s="20">
        <f t="shared" si="6"/>
        <v>2.9166666666666665</v>
      </c>
      <c r="P10" s="50">
        <f t="shared" si="1"/>
        <v>15.6</v>
      </c>
      <c r="Q10" s="20">
        <f t="shared" si="2"/>
        <v>0.0625</v>
      </c>
      <c r="R10" s="20">
        <f t="shared" si="9"/>
        <v>0.3958333333333334</v>
      </c>
      <c r="S10" s="28"/>
      <c r="T10" s="10"/>
      <c r="U10" s="17">
        <f t="shared" si="10"/>
        <v>0</v>
      </c>
      <c r="V10" s="28"/>
      <c r="W10" s="17">
        <f t="shared" si="7"/>
        <v>0</v>
      </c>
      <c r="X10" s="10">
        <f t="shared" si="3"/>
        <v>0</v>
      </c>
      <c r="Y10" s="17">
        <f t="shared" si="11"/>
        <v>0</v>
      </c>
      <c r="Z10" s="17">
        <f t="shared" si="4"/>
        <v>0</v>
      </c>
      <c r="AA10" s="10"/>
      <c r="AB10" s="10"/>
      <c r="AC10" s="29"/>
      <c r="AD10" s="28"/>
      <c r="AE10" s="29"/>
      <c r="AF10" s="29"/>
      <c r="AG10" s="29"/>
      <c r="AH10" s="18">
        <f t="shared" si="12"/>
        <v>0</v>
      </c>
    </row>
    <row r="11" spans="1:34" ht="25.5">
      <c r="A11" s="43" t="s">
        <v>48</v>
      </c>
      <c r="B11" s="48">
        <v>36748</v>
      </c>
      <c r="C11" s="49" t="s">
        <v>64</v>
      </c>
      <c r="D11" s="44" t="s">
        <v>65</v>
      </c>
      <c r="E11" s="4" t="s">
        <v>66</v>
      </c>
      <c r="F11" s="46">
        <v>127</v>
      </c>
      <c r="G11" s="16">
        <f t="shared" si="8"/>
        <v>1094</v>
      </c>
      <c r="H11" s="10">
        <f>ROUND(PRODUCT(G11/8),0)</f>
        <v>137</v>
      </c>
      <c r="I11" s="10">
        <f>ROUND(PRODUCT(G11/COUNT(F4:F11)),0)</f>
        <v>137</v>
      </c>
      <c r="J11" s="39">
        <v>0.3541666666666667</v>
      </c>
      <c r="K11" s="20">
        <f t="shared" si="5"/>
        <v>2.8749999999999996</v>
      </c>
      <c r="L11" s="50">
        <f t="shared" si="0"/>
        <v>14.9</v>
      </c>
      <c r="M11" s="35"/>
      <c r="N11" s="39">
        <v>0.4166666666666667</v>
      </c>
      <c r="O11" s="20">
        <f t="shared" si="6"/>
        <v>3.333333333333333</v>
      </c>
      <c r="P11" s="50">
        <f t="shared" si="1"/>
        <v>12.7</v>
      </c>
      <c r="Q11" s="20">
        <f t="shared" si="2"/>
        <v>0.0625</v>
      </c>
      <c r="R11" s="20">
        <f t="shared" si="9"/>
        <v>0.4583333333333334</v>
      </c>
      <c r="S11" s="28"/>
      <c r="T11" s="28"/>
      <c r="U11" s="17">
        <f t="shared" si="10"/>
        <v>0</v>
      </c>
      <c r="V11" s="28"/>
      <c r="W11" s="17">
        <f t="shared" si="7"/>
        <v>0</v>
      </c>
      <c r="X11" s="10">
        <f t="shared" si="3"/>
        <v>0</v>
      </c>
      <c r="Y11" s="17">
        <f t="shared" si="11"/>
        <v>0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5" t="s">
        <v>49</v>
      </c>
      <c r="B12" s="45">
        <v>36749</v>
      </c>
      <c r="C12" s="46" t="s">
        <v>66</v>
      </c>
      <c r="D12" s="47"/>
      <c r="E12" s="4" t="s">
        <v>67</v>
      </c>
      <c r="F12" s="46">
        <v>111</v>
      </c>
      <c r="G12" s="16">
        <f t="shared" si="8"/>
        <v>1205</v>
      </c>
      <c r="H12" s="10">
        <f>ROUND(PRODUCT(G12/9),0)</f>
        <v>134</v>
      </c>
      <c r="I12" s="10">
        <f>ROUND(PRODUCT(G12/COUNT(F4:F12)),0)</f>
        <v>134</v>
      </c>
      <c r="J12" s="39">
        <v>0.25</v>
      </c>
      <c r="K12" s="20">
        <f t="shared" si="5"/>
        <v>3.1249999999999996</v>
      </c>
      <c r="L12" s="50">
        <f t="shared" si="0"/>
        <v>18.5</v>
      </c>
      <c r="M12" s="34"/>
      <c r="N12" s="39">
        <v>0.25</v>
      </c>
      <c r="O12" s="20">
        <f t="shared" si="6"/>
        <v>3.583333333333333</v>
      </c>
      <c r="P12" s="50">
        <f t="shared" si="1"/>
        <v>18.5</v>
      </c>
      <c r="Q12" s="20">
        <f t="shared" si="2"/>
        <v>0</v>
      </c>
      <c r="R12" s="20">
        <f t="shared" si="9"/>
        <v>0.4583333333333334</v>
      </c>
      <c r="S12" s="10"/>
      <c r="T12" s="10"/>
      <c r="U12" s="17">
        <f t="shared" si="10"/>
        <v>0</v>
      </c>
      <c r="V12" s="28"/>
      <c r="W12" s="17">
        <f t="shared" si="7"/>
        <v>0</v>
      </c>
      <c r="X12" s="10">
        <f t="shared" si="3"/>
        <v>0</v>
      </c>
      <c r="Y12" s="17">
        <f t="shared" si="11"/>
        <v>0</v>
      </c>
      <c r="Z12" s="17">
        <f t="shared" si="4"/>
        <v>0</v>
      </c>
      <c r="AA12" s="10"/>
      <c r="AB12" s="10"/>
      <c r="AC12" s="29"/>
      <c r="AD12" s="28"/>
      <c r="AE12" s="29"/>
      <c r="AF12" s="29"/>
      <c r="AG12" s="29"/>
      <c r="AH12" s="18">
        <f t="shared" si="12"/>
        <v>0</v>
      </c>
    </row>
    <row r="13" spans="1:34" ht="12.75">
      <c r="A13" s="5" t="s">
        <v>5</v>
      </c>
      <c r="B13" s="45">
        <v>36750</v>
      </c>
      <c r="C13" s="46" t="s">
        <v>67</v>
      </c>
      <c r="D13" s="47"/>
      <c r="E13" s="4" t="s">
        <v>68</v>
      </c>
      <c r="F13" s="46">
        <v>168</v>
      </c>
      <c r="G13" s="16">
        <f t="shared" si="8"/>
        <v>1373</v>
      </c>
      <c r="H13" s="10">
        <f>ROUND(PRODUCT(G13/10),0)</f>
        <v>137</v>
      </c>
      <c r="I13" s="10">
        <f>ROUND(PRODUCT(G13/COUNT(F4:F13)),0)</f>
        <v>137</v>
      </c>
      <c r="J13" s="39">
        <v>0.375</v>
      </c>
      <c r="K13" s="20">
        <f t="shared" si="5"/>
        <v>3.4999999999999996</v>
      </c>
      <c r="L13" s="50">
        <f t="shared" si="0"/>
        <v>18.7</v>
      </c>
      <c r="M13" s="35"/>
      <c r="N13" s="39">
        <v>0.4375</v>
      </c>
      <c r="O13" s="20">
        <f t="shared" si="6"/>
        <v>4.020833333333333</v>
      </c>
      <c r="P13" s="50">
        <f t="shared" si="1"/>
        <v>16</v>
      </c>
      <c r="Q13" s="20">
        <f t="shared" si="2"/>
        <v>0.0625</v>
      </c>
      <c r="R13" s="20">
        <f t="shared" si="9"/>
        <v>0.5208333333333335</v>
      </c>
      <c r="S13" s="28"/>
      <c r="T13" s="28"/>
      <c r="U13" s="17">
        <f t="shared" si="10"/>
        <v>0</v>
      </c>
      <c r="V13" s="28"/>
      <c r="W13" s="17">
        <f t="shared" si="7"/>
        <v>0</v>
      </c>
      <c r="X13" s="10">
        <f t="shared" si="3"/>
        <v>0</v>
      </c>
      <c r="Y13" s="17">
        <f t="shared" si="11"/>
        <v>0</v>
      </c>
      <c r="Z13" s="17">
        <f t="shared" si="4"/>
        <v>0</v>
      </c>
      <c r="AA13" s="28"/>
      <c r="AB13" s="28"/>
      <c r="AC13" s="29"/>
      <c r="AD13" s="28"/>
      <c r="AE13" s="29"/>
      <c r="AF13" s="29"/>
      <c r="AG13" s="29"/>
      <c r="AH13" s="18">
        <f t="shared" si="12"/>
        <v>0</v>
      </c>
    </row>
    <row r="14" spans="1:34" ht="12.75">
      <c r="A14" s="5" t="s">
        <v>7</v>
      </c>
      <c r="B14" s="45">
        <v>36751</v>
      </c>
      <c r="C14" s="46" t="s">
        <v>68</v>
      </c>
      <c r="D14" s="47" t="s">
        <v>69</v>
      </c>
      <c r="E14" s="4" t="s">
        <v>70</v>
      </c>
      <c r="F14" s="46">
        <v>121</v>
      </c>
      <c r="G14" s="16">
        <f t="shared" si="8"/>
        <v>1494</v>
      </c>
      <c r="H14" s="10">
        <f>ROUND(PRODUCT(G14/11),0)</f>
        <v>136</v>
      </c>
      <c r="I14" s="10">
        <f>ROUND(PRODUCT(G14/COUNT(F4:F14)),0)</f>
        <v>136</v>
      </c>
      <c r="J14" s="39">
        <v>0.2916666666666667</v>
      </c>
      <c r="K14" s="20">
        <f t="shared" si="5"/>
        <v>3.791666666666666</v>
      </c>
      <c r="L14" s="50">
        <f t="shared" si="0"/>
        <v>17.3</v>
      </c>
      <c r="M14" s="35"/>
      <c r="N14" s="39">
        <v>0.3333333333333333</v>
      </c>
      <c r="O14" s="20">
        <f t="shared" si="6"/>
        <v>4.354166666666666</v>
      </c>
      <c r="P14" s="50">
        <f t="shared" si="1"/>
        <v>15.1</v>
      </c>
      <c r="Q14" s="20">
        <f t="shared" si="2"/>
        <v>0.04166666666666663</v>
      </c>
      <c r="R14" s="20">
        <f t="shared" si="9"/>
        <v>0.5625000000000001</v>
      </c>
      <c r="S14" s="28"/>
      <c r="T14" s="28"/>
      <c r="U14" s="17">
        <f t="shared" si="10"/>
        <v>0</v>
      </c>
      <c r="V14" s="28"/>
      <c r="W14" s="17">
        <f t="shared" si="7"/>
        <v>0</v>
      </c>
      <c r="X14" s="10">
        <f t="shared" si="3"/>
        <v>0</v>
      </c>
      <c r="Y14" s="17">
        <f t="shared" si="11"/>
        <v>0</v>
      </c>
      <c r="Z14" s="17">
        <f t="shared" si="4"/>
        <v>0</v>
      </c>
      <c r="AA14" s="28"/>
      <c r="AB14" s="28"/>
      <c r="AC14" s="29"/>
      <c r="AD14" s="28"/>
      <c r="AE14" s="29"/>
      <c r="AF14" s="29"/>
      <c r="AG14" s="29"/>
      <c r="AH14" s="18">
        <f t="shared" si="12"/>
        <v>0</v>
      </c>
    </row>
    <row r="15" spans="1:34" ht="12.75">
      <c r="A15" s="5" t="s">
        <v>35</v>
      </c>
      <c r="B15" s="45">
        <v>36752</v>
      </c>
      <c r="C15" s="46" t="s">
        <v>70</v>
      </c>
      <c r="D15" s="47" t="s">
        <v>71</v>
      </c>
      <c r="E15" s="4" t="s">
        <v>72</v>
      </c>
      <c r="F15" s="46">
        <v>159</v>
      </c>
      <c r="G15" s="16">
        <f t="shared" si="8"/>
        <v>1653</v>
      </c>
      <c r="H15" s="10">
        <f>ROUND(PRODUCT(G15/12),0)</f>
        <v>138</v>
      </c>
      <c r="I15" s="10">
        <f>ROUND(PRODUCT(G15/COUNT(F4:F15)),0)</f>
        <v>138</v>
      </c>
      <c r="J15" s="39">
        <v>0.3125</v>
      </c>
      <c r="K15" s="20">
        <f t="shared" si="5"/>
        <v>4.104166666666666</v>
      </c>
      <c r="L15" s="50">
        <f t="shared" si="0"/>
        <v>21.2</v>
      </c>
      <c r="M15" s="34"/>
      <c r="N15" s="39">
        <v>0.375</v>
      </c>
      <c r="O15" s="20">
        <f t="shared" si="6"/>
        <v>4.729166666666666</v>
      </c>
      <c r="P15" s="50">
        <f t="shared" si="1"/>
        <v>17.7</v>
      </c>
      <c r="Q15" s="20">
        <f t="shared" si="2"/>
        <v>0.0625</v>
      </c>
      <c r="R15" s="20">
        <f t="shared" si="9"/>
        <v>0.6250000000000001</v>
      </c>
      <c r="S15" s="10"/>
      <c r="T15" s="10"/>
      <c r="U15" s="17">
        <f t="shared" si="10"/>
        <v>0</v>
      </c>
      <c r="V15" s="28"/>
      <c r="W15" s="17">
        <f t="shared" si="7"/>
        <v>0</v>
      </c>
      <c r="X15" s="10">
        <f t="shared" si="3"/>
        <v>0</v>
      </c>
      <c r="Y15" s="17">
        <f t="shared" si="11"/>
        <v>0</v>
      </c>
      <c r="Z15" s="17">
        <f t="shared" si="4"/>
        <v>0</v>
      </c>
      <c r="AA15" s="10"/>
      <c r="AB15" s="10"/>
      <c r="AC15" s="29"/>
      <c r="AD15" s="28"/>
      <c r="AE15" s="29"/>
      <c r="AF15" s="29"/>
      <c r="AG15" s="29"/>
      <c r="AH15" s="18">
        <f t="shared" si="12"/>
        <v>0</v>
      </c>
    </row>
    <row r="16" spans="1:34" ht="12.75">
      <c r="A16" s="5" t="s">
        <v>36</v>
      </c>
      <c r="B16" s="45">
        <v>36753</v>
      </c>
      <c r="C16" s="46" t="s">
        <v>72</v>
      </c>
      <c r="D16" s="47" t="s">
        <v>73</v>
      </c>
      <c r="E16" s="4" t="s">
        <v>74</v>
      </c>
      <c r="F16" s="46">
        <v>184</v>
      </c>
      <c r="G16" s="16">
        <f t="shared" si="8"/>
        <v>1837</v>
      </c>
      <c r="H16" s="10">
        <f>ROUND(PRODUCT(G16/13),0)</f>
        <v>141</v>
      </c>
      <c r="I16" s="10">
        <f>ROUND(PRODUCT(G16/COUNT(F4:F16)),0)</f>
        <v>141</v>
      </c>
      <c r="J16" s="39">
        <v>0.375</v>
      </c>
      <c r="K16" s="20">
        <f t="shared" si="5"/>
        <v>4.479166666666666</v>
      </c>
      <c r="L16" s="50">
        <f t="shared" si="0"/>
        <v>20.4</v>
      </c>
      <c r="M16" s="34"/>
      <c r="N16" s="39">
        <v>0.4583333333333333</v>
      </c>
      <c r="O16" s="20">
        <f t="shared" si="6"/>
        <v>5.187499999999999</v>
      </c>
      <c r="P16" s="50">
        <f t="shared" si="1"/>
        <v>16.7</v>
      </c>
      <c r="Q16" s="20">
        <f t="shared" si="2"/>
        <v>0.08333333333333331</v>
      </c>
      <c r="R16" s="20">
        <f t="shared" si="9"/>
        <v>0.7083333333333335</v>
      </c>
      <c r="S16" s="10"/>
      <c r="T16" s="10"/>
      <c r="U16" s="17">
        <f t="shared" si="10"/>
        <v>0</v>
      </c>
      <c r="V16" s="28"/>
      <c r="W16" s="17">
        <f t="shared" si="7"/>
        <v>0</v>
      </c>
      <c r="X16" s="10">
        <f t="shared" si="3"/>
        <v>0</v>
      </c>
      <c r="Y16" s="17">
        <f t="shared" si="11"/>
        <v>0</v>
      </c>
      <c r="Z16" s="17">
        <f t="shared" si="4"/>
        <v>0</v>
      </c>
      <c r="AA16" s="10"/>
      <c r="AB16" s="10"/>
      <c r="AC16" s="29"/>
      <c r="AD16" s="28"/>
      <c r="AE16" s="29"/>
      <c r="AF16" s="29"/>
      <c r="AG16" s="29"/>
      <c r="AH16" s="18">
        <f t="shared" si="12"/>
        <v>0</v>
      </c>
    </row>
    <row r="17" spans="1:34" ht="12.75">
      <c r="A17" s="5" t="s">
        <v>37</v>
      </c>
      <c r="B17" s="45">
        <v>36754</v>
      </c>
      <c r="C17" s="46" t="s">
        <v>74</v>
      </c>
      <c r="D17" s="47" t="s">
        <v>75</v>
      </c>
      <c r="E17" s="4" t="s">
        <v>76</v>
      </c>
      <c r="F17" s="46">
        <v>171</v>
      </c>
      <c r="G17" s="16">
        <f t="shared" si="8"/>
        <v>2008</v>
      </c>
      <c r="H17" s="10">
        <f>ROUND(PRODUCT(G17/14),0)</f>
        <v>143</v>
      </c>
      <c r="I17" s="10">
        <f>ROUND(PRODUCT(G17/COUNT(F4:F17)),0)</f>
        <v>143</v>
      </c>
      <c r="J17" s="39">
        <v>0.4166666666666667</v>
      </c>
      <c r="K17" s="20">
        <f t="shared" si="5"/>
        <v>4.895833333333333</v>
      </c>
      <c r="L17" s="50">
        <f t="shared" si="0"/>
        <v>17.1</v>
      </c>
      <c r="M17" s="34"/>
      <c r="N17" s="39">
        <v>0.4791666666666667</v>
      </c>
      <c r="O17" s="20">
        <f t="shared" si="6"/>
        <v>5.666666666666666</v>
      </c>
      <c r="P17" s="50">
        <f t="shared" si="1"/>
        <v>14.9</v>
      </c>
      <c r="Q17" s="20">
        <f t="shared" si="2"/>
        <v>0.0625</v>
      </c>
      <c r="R17" s="20">
        <f t="shared" si="9"/>
        <v>0.7708333333333335</v>
      </c>
      <c r="S17" s="10"/>
      <c r="T17" s="10"/>
      <c r="U17" s="17">
        <f t="shared" si="10"/>
        <v>0</v>
      </c>
      <c r="V17" s="28"/>
      <c r="W17" s="17">
        <f t="shared" si="7"/>
        <v>0</v>
      </c>
      <c r="X17" s="10">
        <f t="shared" si="3"/>
        <v>0</v>
      </c>
      <c r="Y17" s="17">
        <f t="shared" si="11"/>
        <v>0</v>
      </c>
      <c r="Z17" s="17">
        <f t="shared" si="4"/>
        <v>0</v>
      </c>
      <c r="AA17" s="10"/>
      <c r="AB17" s="10"/>
      <c r="AC17" s="29"/>
      <c r="AD17" s="28"/>
      <c r="AE17" s="29"/>
      <c r="AF17" s="29"/>
      <c r="AG17" s="29"/>
      <c r="AH17" s="18">
        <f t="shared" si="12"/>
        <v>0</v>
      </c>
    </row>
    <row r="18" spans="1:34" ht="12.75">
      <c r="A18" s="5" t="s">
        <v>38</v>
      </c>
      <c r="B18" s="45">
        <v>36755</v>
      </c>
      <c r="C18" s="46" t="s">
        <v>76</v>
      </c>
      <c r="D18" s="47" t="s">
        <v>77</v>
      </c>
      <c r="E18" s="4" t="s">
        <v>78</v>
      </c>
      <c r="F18" s="46">
        <v>62</v>
      </c>
      <c r="G18" s="16">
        <f t="shared" si="8"/>
        <v>2070</v>
      </c>
      <c r="H18" s="10">
        <f>ROUND(PRODUCT(G18/15),0)</f>
        <v>138</v>
      </c>
      <c r="I18" s="10">
        <f>ROUND(PRODUCT(G18/COUNT(F4:F18)),0)</f>
        <v>138</v>
      </c>
      <c r="J18" s="39">
        <v>0.14583333333333334</v>
      </c>
      <c r="K18" s="20">
        <f t="shared" si="5"/>
        <v>5.041666666666666</v>
      </c>
      <c r="L18" s="50">
        <f t="shared" si="0"/>
        <v>17.7</v>
      </c>
      <c r="M18" s="34"/>
      <c r="N18" s="39">
        <v>0.2916666666666667</v>
      </c>
      <c r="O18" s="20">
        <f t="shared" si="6"/>
        <v>5.958333333333333</v>
      </c>
      <c r="P18" s="50">
        <f t="shared" si="1"/>
        <v>8.9</v>
      </c>
      <c r="Q18" s="20">
        <f t="shared" si="2"/>
        <v>0.14583333333333334</v>
      </c>
      <c r="R18" s="20">
        <f t="shared" si="9"/>
        <v>0.9166666666666669</v>
      </c>
      <c r="S18" s="28"/>
      <c r="T18" s="10"/>
      <c r="U18" s="17">
        <f t="shared" si="10"/>
        <v>0</v>
      </c>
      <c r="V18" s="28"/>
      <c r="W18" s="17">
        <f t="shared" si="7"/>
        <v>0</v>
      </c>
      <c r="X18" s="10">
        <f t="shared" si="3"/>
        <v>0</v>
      </c>
      <c r="Y18" s="17">
        <f t="shared" si="11"/>
        <v>0</v>
      </c>
      <c r="Z18" s="17">
        <f t="shared" si="4"/>
        <v>0</v>
      </c>
      <c r="AA18" s="10"/>
      <c r="AB18" s="10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30" t="s">
        <v>6</v>
      </c>
      <c r="B19" s="59"/>
      <c r="C19" s="60"/>
      <c r="D19" s="60"/>
      <c r="E19" s="61"/>
      <c r="F19" s="31">
        <f>SUM(F4:F18)</f>
        <v>2070</v>
      </c>
      <c r="G19" s="21">
        <f>SUM(G18)</f>
        <v>2070</v>
      </c>
      <c r="H19" s="21">
        <f>SUM(H18)</f>
        <v>138</v>
      </c>
      <c r="I19" s="21">
        <f>SUM(I18)</f>
        <v>138</v>
      </c>
      <c r="J19" s="22">
        <f>SUM(J4:J18)</f>
        <v>5.041666666666666</v>
      </c>
      <c r="K19" s="37">
        <f>F19/SUM(HOUR(J19)+(ROUNDDOWN(J19,0)*24),PRODUCT(MINUTE(J19)/60))</f>
        <v>17.107438016528924</v>
      </c>
      <c r="L19" s="42">
        <f>SUM(L4:L18)/COUNT(F4:F18)</f>
        <v>17.279999999999998</v>
      </c>
      <c r="M19" s="51" t="e">
        <f>PRODUCT(SUM(M4:M18),1/COUNT(M4:M18))</f>
        <v>#DIV/0!</v>
      </c>
      <c r="N19" s="22">
        <f>SUM(N4:N18)</f>
        <v>5.958333333333333</v>
      </c>
      <c r="O19" s="37">
        <f>F19/SUM(HOUR(N19)+(ROUNDDOWN(N19,0)*24),PRODUCT(MINUTE(N19)/60))</f>
        <v>14.475524475524475</v>
      </c>
      <c r="P19" s="42">
        <f>SUM(P4:P18)/COUNT(F4:F18)</f>
        <v>14.506666666666666</v>
      </c>
      <c r="Q19" s="22">
        <f>SUM(Q4:Q18)</f>
        <v>0.9166666666666669</v>
      </c>
      <c r="R19" s="21"/>
      <c r="S19" s="21" t="e">
        <f>ROUND(SUM(S4:S18)/COUNT(S4:S18),0)</f>
        <v>#DIV/0!</v>
      </c>
      <c r="T19" s="21" t="e">
        <f>ROUND(SUM(T4:T18)/COUNT(T4:T18),0)</f>
        <v>#DIV/0!</v>
      </c>
      <c r="U19" s="23">
        <f>SUM(U4:U18)</f>
        <v>0</v>
      </c>
      <c r="V19" s="21" t="e">
        <f>ROUND(SUM(V4:V18)/COUNT(V4:V18),0)</f>
        <v>#DIV/0!</v>
      </c>
      <c r="W19" s="21">
        <f>SUM(W18)</f>
        <v>0</v>
      </c>
      <c r="X19" s="21" t="e">
        <f>ROUND(SUM(X4:X18)/COUNT(V4:V18),0)</f>
        <v>#DIV/0!</v>
      </c>
      <c r="Y19" s="21">
        <f>SUM(Y18)</f>
        <v>0</v>
      </c>
      <c r="Z19" s="23">
        <f>SUM(Z4:Z18)</f>
        <v>0</v>
      </c>
      <c r="AA19" s="21" t="e">
        <f>ROUND(SUM(AA4:AA18)/COUNT(AA4:AA18),0)</f>
        <v>#DIV/0!</v>
      </c>
      <c r="AB19" s="36" t="e">
        <f aca="true" t="shared" si="13" ref="AB19:AG19">SUM(AB4:AB18)/COUNT(AB4:AB18)</f>
        <v>#DIV/0!</v>
      </c>
      <c r="AC19" s="36" t="e">
        <f t="shared" si="13"/>
        <v>#DIV/0!</v>
      </c>
      <c r="AD19" s="36" t="e">
        <f t="shared" si="13"/>
        <v>#DIV/0!</v>
      </c>
      <c r="AE19" s="36" t="e">
        <f t="shared" si="13"/>
        <v>#DIV/0!</v>
      </c>
      <c r="AF19" s="36" t="e">
        <f t="shared" si="13"/>
        <v>#DIV/0!</v>
      </c>
      <c r="AG19" s="36" t="e">
        <f t="shared" si="13"/>
        <v>#DIV/0!</v>
      </c>
      <c r="AH19" s="36" t="e">
        <f>SUM(AH4:AH18)/COUNT(AG4:AG18)</f>
        <v>#DIV/0!</v>
      </c>
    </row>
    <row r="20" spans="17:25" ht="12.75">
      <c r="Q20" s="10"/>
      <c r="R20" s="10"/>
      <c r="S20" s="10"/>
      <c r="W20" s="17"/>
      <c r="Y20" s="17"/>
    </row>
    <row r="21" spans="15:27" ht="12.75">
      <c r="O21" s="10"/>
      <c r="P21" s="10"/>
      <c r="Q21" s="10"/>
      <c r="R21" s="32"/>
      <c r="S21" s="10"/>
      <c r="T21" s="10"/>
      <c r="U21" s="10"/>
      <c r="V21" s="10"/>
      <c r="W21" s="17"/>
      <c r="X21" s="10"/>
      <c r="Y21" s="17"/>
      <c r="Z21" s="10"/>
      <c r="AA21" s="10"/>
    </row>
    <row r="22" spans="14:27" ht="12.75">
      <c r="N22" s="41"/>
      <c r="O22" s="10"/>
      <c r="P22" s="10"/>
      <c r="Q22" s="40"/>
      <c r="R22" s="40"/>
      <c r="S22" s="10"/>
      <c r="T22" s="10"/>
      <c r="U22" s="10"/>
      <c r="V22" s="10"/>
      <c r="W22" s="10"/>
      <c r="X22" s="10"/>
      <c r="Y22" s="10"/>
      <c r="Z22" s="10"/>
      <c r="AA22" s="10"/>
    </row>
    <row r="23" spans="15:27" ht="12.75">
      <c r="O23" s="10"/>
      <c r="P23" s="10"/>
      <c r="Q23" s="40"/>
      <c r="R23" s="40"/>
      <c r="S23" s="10"/>
      <c r="T23" s="10"/>
      <c r="U23" s="10"/>
      <c r="V23" s="10"/>
      <c r="W23" s="10"/>
      <c r="X23" s="10"/>
      <c r="Y23" s="10"/>
      <c r="Z23" s="10"/>
      <c r="AA23" s="10"/>
    </row>
    <row r="24" spans="15:27" ht="12.75">
      <c r="O24" s="10"/>
      <c r="P24" s="10"/>
      <c r="Q24" s="10"/>
      <c r="R24" s="40"/>
      <c r="S24" s="10"/>
      <c r="T24" s="10"/>
      <c r="U24" s="10"/>
      <c r="V24" s="10"/>
      <c r="W24" s="10"/>
      <c r="X24" s="10"/>
      <c r="Y24" s="10"/>
      <c r="Z24" s="10"/>
      <c r="AA24" s="10"/>
    </row>
    <row r="25" spans="15:27" ht="12.75"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</sheetData>
  <mergeCells count="4">
    <mergeCell ref="A1:F1"/>
    <mergeCell ref="A2:F2"/>
    <mergeCell ref="G1:AH1"/>
    <mergeCell ref="B19:E1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2013-11-02T12:09:42Z</dcterms:modified>
  <cp:category/>
  <cp:version/>
  <cp:contentType/>
  <cp:contentStatus/>
</cp:coreProperties>
</file>